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nrique.rosa\Documents\Cursos\excel\"/>
    </mc:Choice>
  </mc:AlternateContent>
  <bookViews>
    <workbookView xWindow="0" yWindow="0" windowWidth="21600" windowHeight="9735" tabRatio="781" activeTab="3"/>
  </bookViews>
  <sheets>
    <sheet name="Estoque Café Alura" sheetId="1" r:id="rId1"/>
    <sheet name="Plan1" sheetId="4" r:id="rId2"/>
    <sheet name="Plan3" sheetId="6" r:id="rId3"/>
    <sheet name="Produto" sheetId="2" r:id="rId4"/>
    <sheet name="Fornecedor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7" i="2"/>
  <c r="L13" i="6"/>
  <c r="M13" i="6" s="1"/>
  <c r="G13" i="6"/>
  <c r="I13" i="6" s="1"/>
  <c r="L14" i="6"/>
  <c r="M14" i="6" s="1"/>
  <c r="G14" i="6"/>
  <c r="I14" i="6" s="1"/>
  <c r="L7" i="6"/>
  <c r="M7" i="6" s="1"/>
  <c r="G7" i="6"/>
  <c r="I7" i="6" s="1"/>
  <c r="L3" i="6"/>
  <c r="M3" i="6" s="1"/>
  <c r="G3" i="6"/>
  <c r="I3" i="6" s="1"/>
  <c r="L25" i="6"/>
  <c r="M25" i="6" s="1"/>
  <c r="G25" i="6"/>
  <c r="I25" i="6" s="1"/>
  <c r="L28" i="6"/>
  <c r="M28" i="6" s="1"/>
  <c r="G28" i="6"/>
  <c r="I28" i="6" s="1"/>
  <c r="L20" i="6"/>
  <c r="M20" i="6" s="1"/>
  <c r="G20" i="6"/>
  <c r="I20" i="6" s="1"/>
  <c r="L24" i="6"/>
  <c r="M24" i="6" s="1"/>
  <c r="G24" i="6"/>
  <c r="I24" i="6" s="1"/>
  <c r="L11" i="6"/>
  <c r="M11" i="6" s="1"/>
  <c r="G11" i="6"/>
  <c r="I11" i="6" s="1"/>
  <c r="L27" i="6"/>
  <c r="M27" i="6" s="1"/>
  <c r="G27" i="6"/>
  <c r="I27" i="6" s="1"/>
  <c r="L12" i="6"/>
  <c r="M12" i="6" s="1"/>
  <c r="G12" i="6"/>
  <c r="I12" i="6" s="1"/>
  <c r="L10" i="6"/>
  <c r="M10" i="6" s="1"/>
  <c r="G10" i="6"/>
  <c r="I10" i="6" s="1"/>
  <c r="L19" i="6"/>
  <c r="M19" i="6" s="1"/>
  <c r="G19" i="6"/>
  <c r="I19" i="6" s="1"/>
  <c r="L9" i="6"/>
  <c r="M9" i="6" s="1"/>
  <c r="G9" i="6"/>
  <c r="I9" i="6" s="1"/>
  <c r="L6" i="6"/>
  <c r="M6" i="6" s="1"/>
  <c r="G6" i="6"/>
  <c r="I6" i="6" s="1"/>
  <c r="L26" i="6"/>
  <c r="M26" i="6" s="1"/>
  <c r="G26" i="6"/>
  <c r="I26" i="6" s="1"/>
  <c r="L21" i="6"/>
  <c r="M21" i="6" s="1"/>
  <c r="G21" i="6"/>
  <c r="I21" i="6" s="1"/>
  <c r="L18" i="6"/>
  <c r="M18" i="6" s="1"/>
  <c r="G18" i="6"/>
  <c r="I18" i="6" s="1"/>
  <c r="L22" i="6"/>
  <c r="M22" i="6" s="1"/>
  <c r="G22" i="6"/>
  <c r="I22" i="6" s="1"/>
  <c r="L23" i="6"/>
  <c r="M23" i="6" s="1"/>
  <c r="G23" i="6"/>
  <c r="I23" i="6" s="1"/>
  <c r="L5" i="6"/>
  <c r="M5" i="6" s="1"/>
  <c r="G5" i="6"/>
  <c r="I5" i="6" s="1"/>
  <c r="L17" i="6"/>
  <c r="M17" i="6" s="1"/>
  <c r="G17" i="6"/>
  <c r="I17" i="6" s="1"/>
  <c r="L2" i="6"/>
  <c r="M2" i="6" s="1"/>
  <c r="G2" i="6"/>
  <c r="I2" i="6" s="1"/>
  <c r="L15" i="6"/>
  <c r="M15" i="6" s="1"/>
  <c r="G15" i="6"/>
  <c r="I15" i="6" s="1"/>
  <c r="L16" i="6"/>
  <c r="M16" i="6" s="1"/>
  <c r="G16" i="6"/>
  <c r="I16" i="6" s="1"/>
  <c r="L8" i="6"/>
  <c r="M8" i="6" s="1"/>
  <c r="G8" i="6"/>
  <c r="I8" i="6" s="1"/>
  <c r="L4" i="6"/>
  <c r="M4" i="6" s="1"/>
  <c r="G4" i="6"/>
  <c r="I4" i="6" s="1"/>
  <c r="G7" i="1" l="1"/>
  <c r="G22" i="1" l="1"/>
  <c r="G13" i="1"/>
  <c r="I13" i="1" s="1"/>
  <c r="L13" i="1"/>
  <c r="M13" i="1" s="1"/>
  <c r="L19" i="1"/>
  <c r="G19" i="1"/>
  <c r="L29" i="1"/>
  <c r="M29" i="1" s="1"/>
  <c r="G29" i="1"/>
  <c r="I29" i="1" s="1"/>
  <c r="M19" i="1" l="1"/>
  <c r="L33" i="1"/>
  <c r="M33" i="1" s="1"/>
  <c r="L32" i="1"/>
  <c r="M32" i="1" s="1"/>
  <c r="L31" i="1"/>
  <c r="M31" i="1" s="1"/>
  <c r="L30" i="1"/>
  <c r="M30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L8" i="1"/>
  <c r="M8" i="1" s="1"/>
  <c r="L9" i="1"/>
  <c r="M9" i="1" s="1"/>
  <c r="L10" i="1"/>
  <c r="M10" i="1" s="1"/>
  <c r="L11" i="1"/>
  <c r="M11" i="1" s="1"/>
  <c r="L12" i="1"/>
  <c r="M12" i="1" s="1"/>
  <c r="L14" i="1"/>
  <c r="M14" i="1" s="1"/>
  <c r="L15" i="1"/>
  <c r="M15" i="1" s="1"/>
  <c r="L16" i="1"/>
  <c r="M16" i="1" s="1"/>
  <c r="L17" i="1"/>
  <c r="M17" i="1" s="1"/>
  <c r="L18" i="1"/>
  <c r="M18" i="1" s="1"/>
  <c r="L20" i="1"/>
  <c r="M20" i="1" s="1"/>
  <c r="L7" i="1"/>
  <c r="M7" i="1" s="1"/>
  <c r="G23" i="1"/>
  <c r="M21" i="1" l="1"/>
  <c r="I19" i="1"/>
  <c r="L35" i="1" l="1"/>
  <c r="G20" i="1"/>
  <c r="G18" i="1"/>
  <c r="I18" i="1" s="1"/>
  <c r="G33" i="1"/>
  <c r="I33" i="1" s="1"/>
  <c r="G32" i="1"/>
  <c r="I32" i="1" s="1"/>
  <c r="G31" i="1"/>
  <c r="I31" i="1" s="1"/>
  <c r="G30" i="1"/>
  <c r="I30" i="1" s="1"/>
  <c r="G28" i="1"/>
  <c r="I28" i="1" s="1"/>
  <c r="G27" i="1"/>
  <c r="I27" i="1" s="1"/>
  <c r="G26" i="1"/>
  <c r="I26" i="1" s="1"/>
  <c r="G25" i="1"/>
  <c r="I25" i="1" s="1"/>
  <c r="G24" i="1"/>
  <c r="I24" i="1" s="1"/>
  <c r="I23" i="1"/>
  <c r="G21" i="1"/>
  <c r="I21" i="1" s="1"/>
  <c r="G17" i="1"/>
  <c r="I17" i="1" s="1"/>
  <c r="G16" i="1"/>
  <c r="I16" i="1" s="1"/>
  <c r="G15" i="1"/>
  <c r="I15" i="1" s="1"/>
  <c r="G14" i="1"/>
  <c r="I14" i="1" s="1"/>
  <c r="G12" i="1"/>
  <c r="G11" i="1"/>
  <c r="G10" i="1"/>
  <c r="I10" i="1" s="1"/>
  <c r="G9" i="1"/>
  <c r="G8" i="1"/>
  <c r="I7" i="1"/>
  <c r="M35" i="1" l="1"/>
  <c r="I11" i="1"/>
  <c r="I8" i="1"/>
  <c r="K35" i="1"/>
  <c r="I22" i="1"/>
  <c r="I20" i="1"/>
  <c r="F35" i="1"/>
  <c r="E35" i="1"/>
  <c r="J35" i="1"/>
  <c r="I12" i="1"/>
  <c r="I9" i="1"/>
  <c r="G35" i="1" l="1"/>
</calcChain>
</file>

<file path=xl/sharedStrings.xml><?xml version="1.0" encoding="utf-8"?>
<sst xmlns="http://schemas.openxmlformats.org/spreadsheetml/2006/main" count="294" uniqueCount="63">
  <si>
    <t>Controle de Estoque Café Alura</t>
  </si>
  <si>
    <t>Informações Fornecedores</t>
  </si>
  <si>
    <t>Mercado Express</t>
  </si>
  <si>
    <t>Frigorífico Z</t>
  </si>
  <si>
    <t>Distribuidora KS</t>
  </si>
  <si>
    <t>Produto</t>
  </si>
  <si>
    <t>Fornecedor</t>
  </si>
  <si>
    <t>Quantidade</t>
  </si>
  <si>
    <t>Saída</t>
  </si>
  <si>
    <t>Lucro</t>
  </si>
  <si>
    <t>Salgados Gran</t>
  </si>
  <si>
    <t>Café</t>
  </si>
  <si>
    <t>Unidade</t>
  </si>
  <si>
    <t>Chá</t>
  </si>
  <si>
    <t>Manteiga</t>
  </si>
  <si>
    <t>Leite</t>
  </si>
  <si>
    <t>Caixa</t>
  </si>
  <si>
    <t>Açúcar</t>
  </si>
  <si>
    <t>Kg</t>
  </si>
  <si>
    <t>Mini Pizza</t>
  </si>
  <si>
    <t>Queijo</t>
  </si>
  <si>
    <t>Presunto</t>
  </si>
  <si>
    <t>Mortadela</t>
  </si>
  <si>
    <t>Peito de Peru</t>
  </si>
  <si>
    <t>Requeijão</t>
  </si>
  <si>
    <t>Chocolate</t>
  </si>
  <si>
    <t>Pão</t>
  </si>
  <si>
    <t>Coxinha</t>
  </si>
  <si>
    <t>Esfiha</t>
  </si>
  <si>
    <t>Risoles</t>
  </si>
  <si>
    <t>Empada</t>
  </si>
  <si>
    <t>Quibe</t>
  </si>
  <si>
    <t>Pão de queijo</t>
  </si>
  <si>
    <t>Suco de laranja</t>
  </si>
  <si>
    <t>Refrigerante</t>
  </si>
  <si>
    <t>Água</t>
  </si>
  <si>
    <t>Embalagem</t>
  </si>
  <si>
    <t>Cerveja</t>
  </si>
  <si>
    <t>Hamburguer</t>
  </si>
  <si>
    <t>Frango</t>
  </si>
  <si>
    <t>Total</t>
  </si>
  <si>
    <t>Dados</t>
  </si>
  <si>
    <t>Registro</t>
  </si>
  <si>
    <t>Entidade</t>
  </si>
  <si>
    <t>Atributos</t>
  </si>
  <si>
    <t>Data Nasc</t>
  </si>
  <si>
    <t>CPF</t>
  </si>
  <si>
    <t>Endereço</t>
  </si>
  <si>
    <t>Contato</t>
  </si>
  <si>
    <t>email</t>
  </si>
  <si>
    <t>Saldo em estoque</t>
  </si>
  <si>
    <t>FunçãoXXXX</t>
  </si>
  <si>
    <t>Identificação</t>
  </si>
  <si>
    <t>Unidade de Medida</t>
  </si>
  <si>
    <t>Saldo em Estoque</t>
  </si>
  <si>
    <t>Estoque Mínimo</t>
  </si>
  <si>
    <t>Status do Estoque</t>
  </si>
  <si>
    <t>Custo Unitário</t>
  </si>
  <si>
    <t>Preço Venda</t>
  </si>
  <si>
    <t>Valor de Venda</t>
  </si>
  <si>
    <t>Data Compra</t>
  </si>
  <si>
    <t>Preço Unitário</t>
  </si>
  <si>
    <t>índice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</si>
</sst>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51932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3" fillId="3" borderId="0" xfId="0" applyFont="1" applyFill="1"/>
    <xf numFmtId="0" fontId="0" fillId="4" borderId="1" xfId="0" applyFill="1" applyBorder="1"/>
    <xf numFmtId="14" fontId="0" fillId="5" borderId="0" xfId="0" applyNumberForma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164" fontId="3" fillId="5" borderId="0" xfId="1" applyNumberFormat="1" applyFont="1" applyFill="1" applyBorder="1" applyAlignment="1">
      <alignment horizontal="center"/>
    </xf>
    <xf numFmtId="164" fontId="3" fillId="5" borderId="0" xfId="0" applyNumberFormat="1" applyFont="1" applyFill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44" fontId="3" fillId="3" borderId="4" xfId="1" applyFont="1" applyFill="1" applyBorder="1" applyAlignment="1">
      <alignment horizontal="center"/>
    </xf>
    <xf numFmtId="164" fontId="3" fillId="3" borderId="6" xfId="1" applyNumberFormat="1" applyFont="1" applyFill="1" applyBorder="1" applyAlignment="1">
      <alignment horizontal="center"/>
    </xf>
    <xf numFmtId="164" fontId="3" fillId="3" borderId="3" xfId="0" applyNumberFormat="1" applyFont="1" applyFill="1" applyBorder="1"/>
    <xf numFmtId="0" fontId="3" fillId="5" borderId="0" xfId="0" applyFont="1" applyFill="1" applyAlignment="1">
      <alignment horizontal="right"/>
    </xf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8" borderId="0" xfId="0" applyFill="1"/>
    <xf numFmtId="0" fontId="0" fillId="8" borderId="7" xfId="0" applyFill="1" applyBorder="1"/>
    <xf numFmtId="0" fontId="0" fillId="8" borderId="8" xfId="0" applyFill="1" applyBorder="1"/>
    <xf numFmtId="0" fontId="0" fillId="0" borderId="0" xfId="0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10" borderId="0" xfId="0" applyFill="1"/>
    <xf numFmtId="0" fontId="0" fillId="9" borderId="12" xfId="0" applyFill="1" applyBorder="1"/>
    <xf numFmtId="0" fontId="0" fillId="10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2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</cellXfs>
  <cellStyles count="3">
    <cellStyle name="Hyperlink" xfId="2"/>
    <cellStyle name="Moeda" xfId="1" builtinId="4"/>
    <cellStyle name="Normal" xfId="0" builtinId="0"/>
  </cellStyles>
  <dxfs count="1"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>
      <tableStyleElement type="wholeTable" dxfId="0"/>
    </tableStyle>
  </tableStyles>
  <colors>
    <mruColors>
      <color rgb="FF093364"/>
      <color rgb="FF051932"/>
      <color rgb="FF68A490"/>
      <color rgb="FF4472C4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152400</xdr:rowOff>
    </xdr:from>
    <xdr:to>
      <xdr:col>2</xdr:col>
      <xdr:colOff>121440</xdr:colOff>
      <xdr:row>3</xdr:row>
      <xdr:rowOff>150445</xdr:rowOff>
    </xdr:to>
    <xdr:grpSp>
      <xdr:nvGrpSpPr>
        <xdr:cNvPr id="5" name="Agrupar 4">
          <a:extLst>
            <a:ext uri="{FF2B5EF4-FFF2-40B4-BE49-F238E27FC236}">
              <a16:creationId xmlns="" xmlns:a16="http://schemas.microsoft.com/office/drawing/2014/main" id="{3B0458E8-35D1-46F8-8A03-2B04B12371D5}"/>
            </a:ext>
          </a:extLst>
        </xdr:cNvPr>
        <xdr:cNvGrpSpPr/>
      </xdr:nvGrpSpPr>
      <xdr:grpSpPr>
        <a:xfrm>
          <a:off x="1137285" y="152400"/>
          <a:ext cx="765330" cy="721945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="" xmlns:a16="http://schemas.microsoft.com/office/drawing/2014/main" id="{1D0ADD59-ECBC-9B7C-D0BE-DACE9AC305E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="" xmlns:a16="http://schemas.microsoft.com/office/drawing/2014/main" id="{CD743B2D-3045-82BE-C40F-8B0D641ECE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152400</xdr:rowOff>
    </xdr:from>
    <xdr:to>
      <xdr:col>4</xdr:col>
      <xdr:colOff>121440</xdr:colOff>
      <xdr:row>3</xdr:row>
      <xdr:rowOff>150445</xdr:rowOff>
    </xdr:to>
    <xdr:grpSp>
      <xdr:nvGrpSpPr>
        <xdr:cNvPr id="2" name="Agrupar 4">
          <a:extLst>
            <a:ext uri="{FF2B5EF4-FFF2-40B4-BE49-F238E27FC236}">
              <a16:creationId xmlns="" xmlns:a16="http://schemas.microsoft.com/office/drawing/2014/main" id="{3B0458E8-35D1-46F8-8A03-2B04B12371D5}"/>
            </a:ext>
          </a:extLst>
        </xdr:cNvPr>
        <xdr:cNvGrpSpPr/>
      </xdr:nvGrpSpPr>
      <xdr:grpSpPr>
        <a:xfrm>
          <a:off x="567690" y="152400"/>
          <a:ext cx="2247420" cy="72194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="" xmlns:a16="http://schemas.microsoft.com/office/drawing/2014/main" id="{1D0ADD59-ECBC-9B7C-D0BE-DACE9AC305E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="" xmlns:a16="http://schemas.microsoft.com/office/drawing/2014/main" id="{CD743B2D-3045-82BE-C40F-8B0D641ECE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2" zoomScale="120" zoomScaleNormal="120" workbookViewId="0">
      <selection activeCell="H6" sqref="H6"/>
    </sheetView>
  </sheetViews>
  <sheetFormatPr defaultColWidth="9.140625" defaultRowHeight="15" x14ac:dyDescent="0.25"/>
  <cols>
    <col min="1" max="1" width="13.28515625" customWidth="1"/>
    <col min="2" max="2" width="13.42578125" bestFit="1" customWidth="1"/>
    <col min="3" max="3" width="10.7109375" bestFit="1" customWidth="1"/>
    <col min="4" max="4" width="17" customWidth="1"/>
    <col min="5" max="5" width="13.5703125" customWidth="1"/>
    <col min="6" max="6" width="5.5703125" customWidth="1"/>
    <col min="7" max="7" width="9.28515625" bestFit="1" customWidth="1"/>
    <col min="8" max="8" width="8.28515625" bestFit="1" customWidth="1"/>
    <col min="9" max="9" width="22.140625" customWidth="1"/>
    <col min="10" max="10" width="10.140625" bestFit="1" customWidth="1"/>
    <col min="11" max="11" width="12.5703125" bestFit="1" customWidth="1"/>
    <col min="12" max="12" width="11.7109375" bestFit="1" customWidth="1"/>
    <col min="13" max="13" width="10.7109375" bestFit="1" customWidth="1"/>
    <col min="15" max="15" width="15.28515625" bestFit="1" customWidth="1"/>
    <col min="17" max="17" width="12" bestFit="1" customWidth="1"/>
  </cols>
  <sheetData>
    <row r="1" spans="1:17" ht="21" customHeight="1" x14ac:dyDescent="0.25">
      <c r="A1" s="1"/>
      <c r="B1" s="1"/>
      <c r="C1" s="1"/>
      <c r="D1" s="56" t="s">
        <v>0</v>
      </c>
      <c r="E1" s="56"/>
      <c r="F1" s="56"/>
      <c r="G1" s="56"/>
      <c r="H1" s="56"/>
      <c r="I1" s="1"/>
      <c r="J1" s="1"/>
      <c r="K1" s="1"/>
      <c r="O1" s="53" t="s">
        <v>1</v>
      </c>
      <c r="P1" s="53"/>
      <c r="Q1" s="53"/>
    </row>
    <row r="2" spans="1:17" ht="21" customHeight="1" x14ac:dyDescent="0.25">
      <c r="A2" s="1"/>
      <c r="B2" s="1"/>
      <c r="C2" s="1"/>
      <c r="D2" s="56"/>
      <c r="E2" s="56"/>
      <c r="F2" s="56"/>
      <c r="G2" s="56"/>
      <c r="H2" s="56"/>
      <c r="I2" s="1"/>
      <c r="J2" s="1"/>
      <c r="K2" s="1"/>
      <c r="O2" s="2"/>
      <c r="P2" s="2"/>
      <c r="Q2" s="2"/>
    </row>
    <row r="3" spans="1:17" x14ac:dyDescent="0.25">
      <c r="A3" s="1"/>
      <c r="B3" s="1"/>
      <c r="C3" s="1"/>
      <c r="D3" s="56"/>
      <c r="E3" s="56"/>
      <c r="F3" s="56"/>
      <c r="G3" s="56"/>
      <c r="H3" s="56"/>
      <c r="I3" s="1"/>
      <c r="J3" s="1"/>
      <c r="K3" s="1"/>
      <c r="O3" s="53" t="s">
        <v>2</v>
      </c>
      <c r="P3" s="53"/>
      <c r="Q3" s="8">
        <v>1132554029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 s="53" t="s">
        <v>3</v>
      </c>
      <c r="P4" s="53"/>
      <c r="Q4" s="8">
        <v>1140082010</v>
      </c>
    </row>
    <row r="5" spans="1:17" x14ac:dyDescent="0.25">
      <c r="O5" s="53" t="s">
        <v>4</v>
      </c>
      <c r="P5" s="53"/>
      <c r="Q5" s="8">
        <v>1155286957</v>
      </c>
    </row>
    <row r="6" spans="1:17" ht="30.75" thickBot="1" x14ac:dyDescent="0.3">
      <c r="A6" s="58" t="s">
        <v>60</v>
      </c>
      <c r="B6" s="57" t="s">
        <v>5</v>
      </c>
      <c r="C6" s="57" t="s">
        <v>53</v>
      </c>
      <c r="D6" s="57" t="s">
        <v>6</v>
      </c>
      <c r="E6" s="57" t="s">
        <v>7</v>
      </c>
      <c r="F6" s="57" t="s">
        <v>8</v>
      </c>
      <c r="G6" s="57" t="s">
        <v>54</v>
      </c>
      <c r="H6" s="57" t="s">
        <v>55</v>
      </c>
      <c r="I6" s="57" t="s">
        <v>56</v>
      </c>
      <c r="J6" s="57" t="s">
        <v>57</v>
      </c>
      <c r="K6" s="57" t="s">
        <v>58</v>
      </c>
      <c r="L6" s="57" t="s">
        <v>59</v>
      </c>
      <c r="M6" s="57" t="s">
        <v>9</v>
      </c>
      <c r="O6" s="53" t="s">
        <v>10</v>
      </c>
      <c r="P6" s="53"/>
      <c r="Q6" s="8">
        <v>1162253698</v>
      </c>
    </row>
    <row r="7" spans="1:17" ht="15.75" thickBot="1" x14ac:dyDescent="0.3">
      <c r="A7" s="3">
        <v>44774</v>
      </c>
      <c r="B7" s="4" t="s">
        <v>11</v>
      </c>
      <c r="C7" s="5" t="s">
        <v>12</v>
      </c>
      <c r="D7" s="52" t="s">
        <v>2</v>
      </c>
      <c r="E7" s="5">
        <v>100</v>
      </c>
      <c r="F7" s="5">
        <v>10</v>
      </c>
      <c r="G7" s="6">
        <f>E7-F8</f>
        <v>98</v>
      </c>
      <c r="H7" s="5">
        <v>50</v>
      </c>
      <c r="I7" s="4" t="str">
        <f t="shared" ref="I7:I20" si="0">IF(G7&lt;=H7,"Realizar Compra",IF(G7&gt;H7,"Estoque Normal"))</f>
        <v>Estoque Normal</v>
      </c>
      <c r="J7" s="7">
        <v>2</v>
      </c>
      <c r="K7" s="7">
        <v>6</v>
      </c>
      <c r="L7" s="7">
        <f>K7*F7</f>
        <v>60</v>
      </c>
      <c r="M7" s="7">
        <f>L7-J7*F7</f>
        <v>40</v>
      </c>
      <c r="O7" s="2"/>
      <c r="P7" s="2"/>
      <c r="Q7" s="2"/>
    </row>
    <row r="8" spans="1:17" ht="15.75" thickBot="1" x14ac:dyDescent="0.3">
      <c r="A8" s="3">
        <v>44813</v>
      </c>
      <c r="B8" s="4" t="s">
        <v>13</v>
      </c>
      <c r="C8" s="5" t="s">
        <v>12</v>
      </c>
      <c r="D8" s="52" t="s">
        <v>2</v>
      </c>
      <c r="E8" s="5">
        <v>35</v>
      </c>
      <c r="F8" s="5">
        <v>2</v>
      </c>
      <c r="G8" s="6">
        <f t="shared" ref="G8:G20" si="1">E8-F8</f>
        <v>33</v>
      </c>
      <c r="H8" s="5">
        <v>15</v>
      </c>
      <c r="I8" s="4" t="str">
        <f t="shared" si="0"/>
        <v>Estoque Normal</v>
      </c>
      <c r="J8" s="7">
        <v>0.5</v>
      </c>
      <c r="K8" s="7">
        <v>2</v>
      </c>
      <c r="L8" s="7">
        <f t="shared" ref="L8:L33" si="2">K8*F8</f>
        <v>4</v>
      </c>
      <c r="M8" s="7">
        <f>L8-J8*F8</f>
        <v>3</v>
      </c>
      <c r="O8" s="2"/>
      <c r="P8" s="2"/>
      <c r="Q8" s="2"/>
    </row>
    <row r="9" spans="1:17" ht="15.75" thickBot="1" x14ac:dyDescent="0.3">
      <c r="A9" s="3">
        <v>44782</v>
      </c>
      <c r="B9" s="4" t="s">
        <v>14</v>
      </c>
      <c r="C9" s="5" t="s">
        <v>12</v>
      </c>
      <c r="D9" s="52" t="s">
        <v>2</v>
      </c>
      <c r="E9" s="5">
        <v>15</v>
      </c>
      <c r="F9" s="5">
        <v>10</v>
      </c>
      <c r="G9" s="6">
        <f t="shared" si="1"/>
        <v>5</v>
      </c>
      <c r="H9" s="5">
        <v>15</v>
      </c>
      <c r="I9" s="9" t="str">
        <f t="shared" si="0"/>
        <v>Realizar Compra</v>
      </c>
      <c r="J9" s="7">
        <v>1.3</v>
      </c>
      <c r="K9" s="7">
        <v>1</v>
      </c>
      <c r="L9" s="7">
        <f t="shared" si="2"/>
        <v>10</v>
      </c>
      <c r="M9" s="7">
        <f t="shared" ref="M9:M33" si="3">L9-J9*F9</f>
        <v>-3</v>
      </c>
    </row>
    <row r="10" spans="1:17" ht="15.75" thickBot="1" x14ac:dyDescent="0.3">
      <c r="A10" s="3">
        <v>44866</v>
      </c>
      <c r="B10" s="4" t="s">
        <v>15</v>
      </c>
      <c r="C10" s="5" t="s">
        <v>16</v>
      </c>
      <c r="D10" s="52" t="s">
        <v>2</v>
      </c>
      <c r="E10" s="5">
        <v>24</v>
      </c>
      <c r="F10" s="5">
        <v>2</v>
      </c>
      <c r="G10" s="6">
        <f t="shared" si="1"/>
        <v>22</v>
      </c>
      <c r="H10" s="5">
        <v>12</v>
      </c>
      <c r="I10" s="4" t="str">
        <f t="shared" si="0"/>
        <v>Estoque Normal</v>
      </c>
      <c r="J10" s="7">
        <v>10</v>
      </c>
      <c r="K10" s="7">
        <v>5</v>
      </c>
      <c r="L10" s="7">
        <f t="shared" si="2"/>
        <v>10</v>
      </c>
      <c r="M10" s="7">
        <f t="shared" si="3"/>
        <v>-10</v>
      </c>
    </row>
    <row r="11" spans="1:17" ht="15.75" thickBot="1" x14ac:dyDescent="0.3">
      <c r="A11" s="3">
        <v>44778</v>
      </c>
      <c r="B11" s="4" t="s">
        <v>17</v>
      </c>
      <c r="C11" s="5" t="s">
        <v>18</v>
      </c>
      <c r="D11" s="52" t="s">
        <v>2</v>
      </c>
      <c r="E11" s="5">
        <v>8</v>
      </c>
      <c r="F11" s="5">
        <v>5</v>
      </c>
      <c r="G11" s="6">
        <f t="shared" si="1"/>
        <v>3</v>
      </c>
      <c r="H11" s="5">
        <v>4</v>
      </c>
      <c r="I11" s="9" t="str">
        <f t="shared" si="0"/>
        <v>Realizar Compra</v>
      </c>
      <c r="J11" s="7">
        <v>2</v>
      </c>
      <c r="K11" s="7">
        <v>2</v>
      </c>
      <c r="L11" s="7">
        <f t="shared" si="2"/>
        <v>10</v>
      </c>
      <c r="M11" s="7">
        <f t="shared" si="3"/>
        <v>0</v>
      </c>
    </row>
    <row r="12" spans="1:17" ht="15.75" thickBot="1" x14ac:dyDescent="0.3">
      <c r="A12" s="3">
        <v>44779</v>
      </c>
      <c r="B12" s="4" t="s">
        <v>19</v>
      </c>
      <c r="C12" s="5" t="s">
        <v>12</v>
      </c>
      <c r="D12" s="52" t="s">
        <v>2</v>
      </c>
      <c r="E12" s="5">
        <v>50</v>
      </c>
      <c r="F12" s="5">
        <v>20</v>
      </c>
      <c r="G12" s="6">
        <f t="shared" si="1"/>
        <v>30</v>
      </c>
      <c r="H12" s="5">
        <v>10</v>
      </c>
      <c r="I12" s="4" t="str">
        <f t="shared" si="0"/>
        <v>Estoque Normal</v>
      </c>
      <c r="J12" s="7">
        <v>5</v>
      </c>
      <c r="K12" s="7">
        <v>5</v>
      </c>
      <c r="L12" s="7">
        <f t="shared" si="2"/>
        <v>100</v>
      </c>
      <c r="M12" s="7">
        <f t="shared" si="3"/>
        <v>0</v>
      </c>
    </row>
    <row r="13" spans="1:17" ht="15.75" thickBot="1" x14ac:dyDescent="0.3">
      <c r="A13" s="3">
        <v>44859</v>
      </c>
      <c r="B13" s="4" t="s">
        <v>11</v>
      </c>
      <c r="C13" s="5" t="s">
        <v>12</v>
      </c>
      <c r="D13" s="52" t="s">
        <v>2</v>
      </c>
      <c r="E13" s="5">
        <v>100</v>
      </c>
      <c r="F13" s="5">
        <v>50</v>
      </c>
      <c r="G13" s="6">
        <f>E13-E12</f>
        <v>50</v>
      </c>
      <c r="H13" s="5">
        <v>50</v>
      </c>
      <c r="I13" s="4" t="str">
        <f t="shared" ref="I13" si="4">IF(G13&lt;=H13,"Realizar Compra",IF(G13&gt;H13,"Estoque Normal"))</f>
        <v>Realizar Compra</v>
      </c>
      <c r="J13" s="7">
        <v>2</v>
      </c>
      <c r="K13" s="7">
        <v>6</v>
      </c>
      <c r="L13" s="7">
        <f>K13*F13</f>
        <v>300</v>
      </c>
      <c r="M13" s="7">
        <f>L13-J13*F13</f>
        <v>200</v>
      </c>
    </row>
    <row r="14" spans="1:17" ht="15.75" thickBot="1" x14ac:dyDescent="0.3">
      <c r="A14" s="3">
        <v>44878</v>
      </c>
      <c r="B14" s="4" t="s">
        <v>20</v>
      </c>
      <c r="C14" s="5" t="s">
        <v>18</v>
      </c>
      <c r="D14" s="52" t="s">
        <v>2</v>
      </c>
      <c r="E14" s="5">
        <v>5</v>
      </c>
      <c r="F14" s="5">
        <v>2</v>
      </c>
      <c r="G14" s="6">
        <f t="shared" si="1"/>
        <v>3</v>
      </c>
      <c r="H14" s="5">
        <v>2</v>
      </c>
      <c r="I14" s="4" t="str">
        <f>IF(G14&lt;=H14,"Realizar Compra",IF(G14&gt;H14,"Estoque Normal"))</f>
        <v>Estoque Normal</v>
      </c>
      <c r="J14" s="7">
        <v>2</v>
      </c>
      <c r="K14" s="7">
        <v>3</v>
      </c>
      <c r="L14" s="7">
        <f t="shared" si="2"/>
        <v>6</v>
      </c>
      <c r="M14" s="7">
        <f t="shared" si="3"/>
        <v>2</v>
      </c>
    </row>
    <row r="15" spans="1:17" ht="15.75" thickBot="1" x14ac:dyDescent="0.3">
      <c r="A15" s="3">
        <v>44878</v>
      </c>
      <c r="B15" s="4" t="s">
        <v>21</v>
      </c>
      <c r="C15" s="5" t="s">
        <v>18</v>
      </c>
      <c r="D15" s="52" t="s">
        <v>2</v>
      </c>
      <c r="E15" s="5">
        <v>5</v>
      </c>
      <c r="F15" s="5">
        <v>3</v>
      </c>
      <c r="G15" s="6">
        <f t="shared" si="1"/>
        <v>2</v>
      </c>
      <c r="H15" s="5">
        <v>2</v>
      </c>
      <c r="I15" s="4" t="str">
        <f t="shared" si="0"/>
        <v>Realizar Compra</v>
      </c>
      <c r="J15" s="7">
        <v>2.5</v>
      </c>
      <c r="K15" s="7">
        <v>3.5</v>
      </c>
      <c r="L15" s="7">
        <f t="shared" si="2"/>
        <v>10.5</v>
      </c>
      <c r="M15" s="7">
        <f t="shared" si="3"/>
        <v>3</v>
      </c>
    </row>
    <row r="16" spans="1:17" ht="15.75" thickBot="1" x14ac:dyDescent="0.3">
      <c r="A16" s="3">
        <v>44878</v>
      </c>
      <c r="B16" s="4" t="s">
        <v>22</v>
      </c>
      <c r="C16" s="5" t="s">
        <v>18</v>
      </c>
      <c r="D16" s="52" t="s">
        <v>2</v>
      </c>
      <c r="E16" s="5">
        <v>5</v>
      </c>
      <c r="F16" s="5">
        <v>2</v>
      </c>
      <c r="G16" s="6">
        <f t="shared" si="1"/>
        <v>3</v>
      </c>
      <c r="H16" s="5">
        <v>2</v>
      </c>
      <c r="I16" s="4" t="str">
        <f t="shared" si="0"/>
        <v>Estoque Normal</v>
      </c>
      <c r="J16" s="7">
        <v>1.2</v>
      </c>
      <c r="K16" s="7">
        <v>3</v>
      </c>
      <c r="L16" s="7">
        <f t="shared" si="2"/>
        <v>6</v>
      </c>
      <c r="M16" s="7">
        <f t="shared" si="3"/>
        <v>3.6</v>
      </c>
    </row>
    <row r="17" spans="1:13" ht="15.75" thickBot="1" x14ac:dyDescent="0.3">
      <c r="A17" s="3">
        <v>44878</v>
      </c>
      <c r="B17" s="4" t="s">
        <v>23</v>
      </c>
      <c r="C17" s="5" t="s">
        <v>18</v>
      </c>
      <c r="D17" s="52" t="s">
        <v>2</v>
      </c>
      <c r="E17" s="5">
        <v>5</v>
      </c>
      <c r="F17" s="5">
        <v>2</v>
      </c>
      <c r="G17" s="6">
        <f t="shared" si="1"/>
        <v>3</v>
      </c>
      <c r="H17" s="5">
        <v>2</v>
      </c>
      <c r="I17" s="4" t="str">
        <f t="shared" si="0"/>
        <v>Estoque Normal</v>
      </c>
      <c r="J17" s="7">
        <v>3</v>
      </c>
      <c r="K17" s="7">
        <v>4.5</v>
      </c>
      <c r="L17" s="7">
        <f t="shared" si="2"/>
        <v>9</v>
      </c>
      <c r="M17" s="7">
        <f t="shared" si="3"/>
        <v>3</v>
      </c>
    </row>
    <row r="18" spans="1:13" ht="15.75" thickBot="1" x14ac:dyDescent="0.3">
      <c r="A18" s="3">
        <v>44878</v>
      </c>
      <c r="B18" s="4" t="s">
        <v>24</v>
      </c>
      <c r="C18" s="5" t="s">
        <v>12</v>
      </c>
      <c r="D18" s="52" t="s">
        <v>2</v>
      </c>
      <c r="E18" s="5">
        <v>15</v>
      </c>
      <c r="F18" s="5">
        <v>2</v>
      </c>
      <c r="G18" s="6">
        <f t="shared" si="1"/>
        <v>13</v>
      </c>
      <c r="H18" s="5">
        <v>10</v>
      </c>
      <c r="I18" s="4" t="str">
        <f t="shared" si="0"/>
        <v>Estoque Normal</v>
      </c>
      <c r="J18" s="7">
        <v>2</v>
      </c>
      <c r="K18" s="7">
        <v>1</v>
      </c>
      <c r="L18" s="7">
        <f t="shared" si="2"/>
        <v>2</v>
      </c>
      <c r="M18" s="7">
        <f t="shared" si="3"/>
        <v>-2</v>
      </c>
    </row>
    <row r="19" spans="1:13" ht="15.75" thickBot="1" x14ac:dyDescent="0.3">
      <c r="A19" s="3">
        <v>44878</v>
      </c>
      <c r="B19" s="4" t="s">
        <v>11</v>
      </c>
      <c r="C19" s="5" t="s">
        <v>12</v>
      </c>
      <c r="D19" s="52" t="s">
        <v>2</v>
      </c>
      <c r="E19" s="5">
        <v>100</v>
      </c>
      <c r="F19" s="5">
        <v>10</v>
      </c>
      <c r="G19" s="6">
        <f>E19-F20</f>
        <v>95</v>
      </c>
      <c r="H19" s="5">
        <v>50</v>
      </c>
      <c r="I19" s="4" t="str">
        <f t="shared" si="0"/>
        <v>Estoque Normal</v>
      </c>
      <c r="J19" s="7">
        <v>2</v>
      </c>
      <c r="K19" s="7">
        <v>6</v>
      </c>
      <c r="L19" s="7">
        <f>K19*F19</f>
        <v>60</v>
      </c>
      <c r="M19" s="7">
        <f>L19-J19*F19</f>
        <v>40</v>
      </c>
    </row>
    <row r="20" spans="1:13" ht="15.75" thickBot="1" x14ac:dyDescent="0.3">
      <c r="A20" s="3">
        <v>44878</v>
      </c>
      <c r="B20" s="4" t="s">
        <v>25</v>
      </c>
      <c r="C20" s="5" t="s">
        <v>16</v>
      </c>
      <c r="D20" s="52" t="s">
        <v>2</v>
      </c>
      <c r="E20" s="5">
        <v>10</v>
      </c>
      <c r="F20" s="5">
        <v>5</v>
      </c>
      <c r="G20" s="6">
        <f t="shared" si="1"/>
        <v>5</v>
      </c>
      <c r="H20" s="5">
        <v>5</v>
      </c>
      <c r="I20" s="9" t="str">
        <f t="shared" si="0"/>
        <v>Realizar Compra</v>
      </c>
      <c r="J20" s="7">
        <v>1</v>
      </c>
      <c r="K20" s="7">
        <v>7.5</v>
      </c>
      <c r="L20" s="7">
        <f t="shared" si="2"/>
        <v>37.5</v>
      </c>
      <c r="M20" s="7">
        <f t="shared" si="3"/>
        <v>32.5</v>
      </c>
    </row>
    <row r="21" spans="1:13" ht="15.75" thickBot="1" x14ac:dyDescent="0.3">
      <c r="A21" s="3">
        <v>44880</v>
      </c>
      <c r="B21" s="4" t="s">
        <v>26</v>
      </c>
      <c r="C21" s="5" t="s">
        <v>18</v>
      </c>
      <c r="D21" s="52" t="s">
        <v>10</v>
      </c>
      <c r="E21" s="5">
        <v>10</v>
      </c>
      <c r="F21" s="5">
        <v>2</v>
      </c>
      <c r="G21" s="6">
        <f t="shared" ref="G21:G27" si="5">E21-F21</f>
        <v>8</v>
      </c>
      <c r="H21" s="5">
        <v>5</v>
      </c>
      <c r="I21" s="4" t="str">
        <f t="shared" ref="I21:I27" si="6">IF(G21&lt;=H21,"Realizar Compra",IF(G21&gt;H21,"Estoque Normal"))</f>
        <v>Estoque Normal</v>
      </c>
      <c r="J21" s="7">
        <v>1.5</v>
      </c>
      <c r="K21" s="7">
        <v>3</v>
      </c>
      <c r="L21" s="7">
        <f t="shared" si="2"/>
        <v>6</v>
      </c>
      <c r="M21" s="7">
        <f t="shared" si="3"/>
        <v>3</v>
      </c>
    </row>
    <row r="22" spans="1:13" ht="15.75" thickBot="1" x14ac:dyDescent="0.3">
      <c r="A22" s="3">
        <v>44841</v>
      </c>
      <c r="B22" s="4" t="s">
        <v>27</v>
      </c>
      <c r="C22" s="5" t="s">
        <v>18</v>
      </c>
      <c r="D22" s="52" t="s">
        <v>10</v>
      </c>
      <c r="E22" s="5">
        <v>100</v>
      </c>
      <c r="F22" s="5">
        <v>40</v>
      </c>
      <c r="G22" s="6" t="e">
        <f>E22-#REF!</f>
        <v>#REF!</v>
      </c>
      <c r="H22" s="5">
        <v>50</v>
      </c>
      <c r="I22" s="9" t="e">
        <f t="shared" si="6"/>
        <v>#REF!</v>
      </c>
      <c r="J22" s="7">
        <v>1</v>
      </c>
      <c r="K22" s="7">
        <v>4.5</v>
      </c>
      <c r="L22" s="7">
        <f t="shared" si="2"/>
        <v>180</v>
      </c>
      <c r="M22" s="7">
        <f t="shared" si="3"/>
        <v>140</v>
      </c>
    </row>
    <row r="23" spans="1:13" ht="15.75" thickBot="1" x14ac:dyDescent="0.3">
      <c r="A23" s="3">
        <v>44841</v>
      </c>
      <c r="B23" s="4" t="s">
        <v>28</v>
      </c>
      <c r="C23" s="5" t="s">
        <v>18</v>
      </c>
      <c r="D23" s="52" t="s">
        <v>10</v>
      </c>
      <c r="E23" s="5">
        <v>100</v>
      </c>
      <c r="F23" s="5">
        <v>40</v>
      </c>
      <c r="G23" s="6">
        <f>E23-F23</f>
        <v>60</v>
      </c>
      <c r="H23" s="5">
        <v>50</v>
      </c>
      <c r="I23" s="4" t="str">
        <f t="shared" si="6"/>
        <v>Estoque Normal</v>
      </c>
      <c r="J23" s="7">
        <v>1</v>
      </c>
      <c r="K23" s="7">
        <v>4.5</v>
      </c>
      <c r="L23" s="7">
        <f t="shared" si="2"/>
        <v>180</v>
      </c>
      <c r="M23" s="7">
        <f t="shared" si="3"/>
        <v>140</v>
      </c>
    </row>
    <row r="24" spans="1:13" ht="15.75" thickBot="1" x14ac:dyDescent="0.3">
      <c r="A24" s="3">
        <v>44841</v>
      </c>
      <c r="B24" s="4" t="s">
        <v>29</v>
      </c>
      <c r="C24" s="5" t="s">
        <v>18</v>
      </c>
      <c r="D24" s="52" t="s">
        <v>10</v>
      </c>
      <c r="E24" s="5">
        <v>100</v>
      </c>
      <c r="F24" s="5">
        <v>40</v>
      </c>
      <c r="G24" s="6">
        <f t="shared" si="5"/>
        <v>60</v>
      </c>
      <c r="H24" s="5">
        <v>50</v>
      </c>
      <c r="I24" s="4" t="str">
        <f t="shared" si="6"/>
        <v>Estoque Normal</v>
      </c>
      <c r="J24" s="7">
        <v>1</v>
      </c>
      <c r="K24" s="7">
        <v>4</v>
      </c>
      <c r="L24" s="7">
        <f t="shared" si="2"/>
        <v>160</v>
      </c>
      <c r="M24" s="7">
        <f t="shared" si="3"/>
        <v>120</v>
      </c>
    </row>
    <row r="25" spans="1:13" ht="15.75" thickBot="1" x14ac:dyDescent="0.3">
      <c r="A25" s="3">
        <v>44841</v>
      </c>
      <c r="B25" s="4" t="s">
        <v>30</v>
      </c>
      <c r="C25" s="5" t="s">
        <v>18</v>
      </c>
      <c r="D25" s="52" t="s">
        <v>10</v>
      </c>
      <c r="E25" s="5">
        <v>100</v>
      </c>
      <c r="F25" s="5">
        <v>40</v>
      </c>
      <c r="G25" s="6">
        <f t="shared" si="5"/>
        <v>60</v>
      </c>
      <c r="H25" s="5">
        <v>50</v>
      </c>
      <c r="I25" s="4" t="str">
        <f t="shared" si="6"/>
        <v>Estoque Normal</v>
      </c>
      <c r="J25" s="7">
        <v>1</v>
      </c>
      <c r="K25" s="7">
        <v>4</v>
      </c>
      <c r="L25" s="7">
        <f t="shared" si="2"/>
        <v>160</v>
      </c>
      <c r="M25" s="7">
        <f t="shared" si="3"/>
        <v>120</v>
      </c>
    </row>
    <row r="26" spans="1:13" ht="15.75" thickBot="1" x14ac:dyDescent="0.3">
      <c r="A26" s="3">
        <v>44841</v>
      </c>
      <c r="B26" s="4" t="s">
        <v>31</v>
      </c>
      <c r="C26" s="5" t="s">
        <v>18</v>
      </c>
      <c r="D26" s="52" t="s">
        <v>10</v>
      </c>
      <c r="E26" s="5">
        <v>100</v>
      </c>
      <c r="F26" s="5">
        <v>40</v>
      </c>
      <c r="G26" s="6">
        <f t="shared" si="5"/>
        <v>60</v>
      </c>
      <c r="H26" s="5">
        <v>50</v>
      </c>
      <c r="I26" s="4" t="str">
        <f t="shared" si="6"/>
        <v>Estoque Normal</v>
      </c>
      <c r="J26" s="7">
        <v>1</v>
      </c>
      <c r="K26" s="7">
        <v>4</v>
      </c>
      <c r="L26" s="7">
        <f t="shared" si="2"/>
        <v>160</v>
      </c>
      <c r="M26" s="7">
        <f t="shared" si="3"/>
        <v>120</v>
      </c>
    </row>
    <row r="27" spans="1:13" ht="15.75" thickBot="1" x14ac:dyDescent="0.3">
      <c r="A27" s="3">
        <v>44843</v>
      </c>
      <c r="B27" s="4" t="s">
        <v>32</v>
      </c>
      <c r="C27" s="5" t="s">
        <v>18</v>
      </c>
      <c r="D27" s="52" t="s">
        <v>10</v>
      </c>
      <c r="E27" s="5">
        <v>40</v>
      </c>
      <c r="F27" s="5">
        <v>30</v>
      </c>
      <c r="G27" s="6">
        <f t="shared" si="5"/>
        <v>10</v>
      </c>
      <c r="H27" s="5">
        <v>10</v>
      </c>
      <c r="I27" s="9" t="str">
        <f t="shared" si="6"/>
        <v>Realizar Compra</v>
      </c>
      <c r="J27" s="7">
        <v>1</v>
      </c>
      <c r="K27" s="7">
        <v>5</v>
      </c>
      <c r="L27" s="7">
        <f t="shared" si="2"/>
        <v>150</v>
      </c>
      <c r="M27" s="7">
        <f t="shared" si="3"/>
        <v>120</v>
      </c>
    </row>
    <row r="28" spans="1:13" ht="15.75" thickBot="1" x14ac:dyDescent="0.3">
      <c r="A28" s="3">
        <v>44878</v>
      </c>
      <c r="B28" s="4" t="s">
        <v>33</v>
      </c>
      <c r="C28" s="5" t="s">
        <v>12</v>
      </c>
      <c r="D28" s="52" t="s">
        <v>4</v>
      </c>
      <c r="E28" s="5">
        <v>15</v>
      </c>
      <c r="F28" s="5">
        <v>13</v>
      </c>
      <c r="G28" s="6">
        <f>E28-F28</f>
        <v>2</v>
      </c>
      <c r="H28" s="5">
        <v>5</v>
      </c>
      <c r="I28" s="9" t="str">
        <f>IF(G28&lt;=H28,"Realizar Compra",IF(G28&gt;H28,"Estoque Normal"))</f>
        <v>Realizar Compra</v>
      </c>
      <c r="J28" s="7">
        <v>0.75</v>
      </c>
      <c r="K28" s="7">
        <v>10</v>
      </c>
      <c r="L28" s="7">
        <f t="shared" si="2"/>
        <v>130</v>
      </c>
      <c r="M28" s="7">
        <f t="shared" si="3"/>
        <v>120.25</v>
      </c>
    </row>
    <row r="29" spans="1:13" ht="15.75" thickBot="1" x14ac:dyDescent="0.3">
      <c r="A29" s="3">
        <v>44878</v>
      </c>
      <c r="B29" s="4" t="s">
        <v>34</v>
      </c>
      <c r="C29" s="5" t="s">
        <v>12</v>
      </c>
      <c r="D29" s="52" t="s">
        <v>4</v>
      </c>
      <c r="E29" s="5">
        <v>20</v>
      </c>
      <c r="F29" s="5">
        <v>3</v>
      </c>
      <c r="G29" s="6">
        <f t="shared" ref="G29" si="7">E29-F29</f>
        <v>17</v>
      </c>
      <c r="H29" s="5">
        <v>10</v>
      </c>
      <c r="I29" s="9" t="str">
        <f>IF(G29&lt;=H29,"Realizar Compra",IF(G29&gt;H29,"Estoque Normal"))</f>
        <v>Estoque Normal</v>
      </c>
      <c r="J29" s="7">
        <v>2.5</v>
      </c>
      <c r="K29" s="7">
        <v>6</v>
      </c>
      <c r="L29" s="7">
        <f t="shared" ref="L29" si="8">K29*F29</f>
        <v>18</v>
      </c>
      <c r="M29" s="7">
        <f t="shared" ref="M29" si="9">L29-J29*F29</f>
        <v>10.5</v>
      </c>
    </row>
    <row r="30" spans="1:13" ht="15.75" thickBot="1" x14ac:dyDescent="0.3">
      <c r="A30" s="3">
        <v>44835</v>
      </c>
      <c r="B30" s="4" t="s">
        <v>35</v>
      </c>
      <c r="C30" s="5" t="s">
        <v>36</v>
      </c>
      <c r="D30" s="52" t="s">
        <v>4</v>
      </c>
      <c r="E30" s="5">
        <v>15</v>
      </c>
      <c r="F30" s="5">
        <v>14</v>
      </c>
      <c r="G30" s="6">
        <f>E30-F30</f>
        <v>1</v>
      </c>
      <c r="H30" s="5">
        <v>5</v>
      </c>
      <c r="I30" s="9" t="str">
        <f>IF(G30&lt;=H30,"Realizar Compra",IF(G30&gt;H30,"Estoque Normal"))</f>
        <v>Realizar Compra</v>
      </c>
      <c r="J30" s="7">
        <v>0.75</v>
      </c>
      <c r="K30" s="7">
        <v>2</v>
      </c>
      <c r="L30" s="7">
        <f t="shared" si="2"/>
        <v>28</v>
      </c>
      <c r="M30" s="7">
        <f t="shared" si="3"/>
        <v>17.5</v>
      </c>
    </row>
    <row r="31" spans="1:13" ht="15.75" thickBot="1" x14ac:dyDescent="0.3">
      <c r="A31" s="3">
        <v>44835</v>
      </c>
      <c r="B31" s="4" t="s">
        <v>37</v>
      </c>
      <c r="C31" s="5" t="s">
        <v>36</v>
      </c>
      <c r="D31" s="52" t="s">
        <v>4</v>
      </c>
      <c r="E31" s="5">
        <v>15</v>
      </c>
      <c r="F31" s="5">
        <v>11</v>
      </c>
      <c r="G31" s="6">
        <f>E31-F31</f>
        <v>4</v>
      </c>
      <c r="H31" s="5">
        <v>5</v>
      </c>
      <c r="I31" s="9" t="str">
        <f>IF(G31&lt;=H31,"Realizar Compra",IF(G31&gt;H31,"Estoque Normal"))</f>
        <v>Realizar Compra</v>
      </c>
      <c r="J31" s="7">
        <v>1.5</v>
      </c>
      <c r="K31" s="7">
        <v>7</v>
      </c>
      <c r="L31" s="7">
        <f t="shared" si="2"/>
        <v>77</v>
      </c>
      <c r="M31" s="7">
        <f t="shared" si="3"/>
        <v>60.5</v>
      </c>
    </row>
    <row r="32" spans="1:13" ht="15.75" thickBot="1" x14ac:dyDescent="0.3">
      <c r="A32" s="3">
        <v>44878</v>
      </c>
      <c r="B32" s="4" t="s">
        <v>38</v>
      </c>
      <c r="C32" s="5" t="s">
        <v>18</v>
      </c>
      <c r="D32" s="52" t="s">
        <v>3</v>
      </c>
      <c r="E32" s="5">
        <v>6</v>
      </c>
      <c r="F32" s="5">
        <v>3</v>
      </c>
      <c r="G32" s="6">
        <f>E32-F32</f>
        <v>3</v>
      </c>
      <c r="H32" s="5">
        <v>2</v>
      </c>
      <c r="I32" s="4" t="str">
        <f>IF(G32&lt;=H32,"Realizar Compra",IF(G32&gt;H32,"Estoque Normal"))</f>
        <v>Estoque Normal</v>
      </c>
      <c r="J32" s="7">
        <v>12</v>
      </c>
      <c r="K32" s="7">
        <v>15</v>
      </c>
      <c r="L32" s="7">
        <f t="shared" si="2"/>
        <v>45</v>
      </c>
      <c r="M32" s="7">
        <f t="shared" si="3"/>
        <v>9</v>
      </c>
    </row>
    <row r="33" spans="1:13" ht="15.75" thickBot="1" x14ac:dyDescent="0.3">
      <c r="A33" s="3">
        <v>44878</v>
      </c>
      <c r="B33" s="4" t="s">
        <v>39</v>
      </c>
      <c r="C33" s="5" t="s">
        <v>18</v>
      </c>
      <c r="D33" s="52" t="s">
        <v>3</v>
      </c>
      <c r="E33" s="5">
        <v>6</v>
      </c>
      <c r="F33" s="5">
        <v>2</v>
      </c>
      <c r="G33" s="6">
        <f>E33-F33</f>
        <v>4</v>
      </c>
      <c r="H33" s="5">
        <v>2</v>
      </c>
      <c r="I33" s="4" t="str">
        <f>IF(G33&lt;=H33,"Realizar Compra",IF(G33&gt;H33,"Estoque Normal"))</f>
        <v>Estoque Normal</v>
      </c>
      <c r="J33" s="7">
        <v>5</v>
      </c>
      <c r="K33" s="7">
        <v>13</v>
      </c>
      <c r="L33" s="7">
        <f t="shared" si="2"/>
        <v>26</v>
      </c>
      <c r="M33" s="7">
        <f t="shared" si="3"/>
        <v>16</v>
      </c>
    </row>
    <row r="34" spans="1:13" x14ac:dyDescent="0.25">
      <c r="A34" s="10"/>
      <c r="B34" s="20"/>
      <c r="C34" s="20"/>
      <c r="D34" s="20"/>
      <c r="E34" s="11"/>
      <c r="F34" s="11"/>
      <c r="G34" s="11"/>
      <c r="H34" s="11"/>
      <c r="I34" s="12"/>
      <c r="J34" s="13"/>
      <c r="K34" s="14"/>
      <c r="L34" s="14"/>
      <c r="M34" s="14"/>
    </row>
    <row r="35" spans="1:13" ht="15.75" thickBot="1" x14ac:dyDescent="0.3">
      <c r="B35" s="54" t="s">
        <v>40</v>
      </c>
      <c r="C35" s="55"/>
      <c r="D35" s="55"/>
      <c r="E35" s="15" t="e">
        <f>SUM(#REF!,#REF!,#REF!)</f>
        <v>#REF!</v>
      </c>
      <c r="F35" s="15" t="e">
        <f>SUM(#REF!,#REF!,#REF!)</f>
        <v>#REF!</v>
      </c>
      <c r="G35" s="15" t="e">
        <f>SUM(#REF!,#REF!,#REF!)</f>
        <v>#REF!</v>
      </c>
      <c r="H35" s="16"/>
      <c r="I35" s="16"/>
      <c r="J35" s="17" t="e">
        <f>SUM(#REF!,#REF!,#REF!)</f>
        <v>#REF!</v>
      </c>
      <c r="K35" s="18" t="e">
        <f>SUM(#REF!,#REF!,#REF!)</f>
        <v>#REF!</v>
      </c>
      <c r="L35" s="19">
        <f>SUM(L22:L33)</f>
        <v>1314</v>
      </c>
      <c r="M35" s="19">
        <f>SUM(M22:M33)</f>
        <v>993.75</v>
      </c>
    </row>
  </sheetData>
  <mergeCells count="7">
    <mergeCell ref="B35:D35"/>
    <mergeCell ref="D1:H3"/>
    <mergeCell ref="O3:P3"/>
    <mergeCell ref="O4:P4"/>
    <mergeCell ref="O1:Q1"/>
    <mergeCell ref="O5:P5"/>
    <mergeCell ref="O6:P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RowHeight="15" x14ac:dyDescent="0.25"/>
  <sheetData>
    <row r="1" spans="1:8" ht="15.75" thickBot="1" x14ac:dyDescent="0.3"/>
    <row r="2" spans="1:8" ht="30.75" thickBot="1" x14ac:dyDescent="0.3">
      <c r="B2" s="48" t="s">
        <v>52</v>
      </c>
      <c r="C2" s="49" t="s">
        <v>45</v>
      </c>
      <c r="D2" s="49" t="s">
        <v>46</v>
      </c>
      <c r="E2" s="49" t="s">
        <v>47</v>
      </c>
      <c r="F2" s="51" t="s">
        <v>50</v>
      </c>
      <c r="G2" s="49" t="s">
        <v>48</v>
      </c>
      <c r="H2" s="50" t="s">
        <v>49</v>
      </c>
    </row>
    <row r="3" spans="1:8" x14ac:dyDescent="0.25">
      <c r="B3" s="45" t="s">
        <v>41</v>
      </c>
      <c r="C3" s="46" t="s">
        <v>41</v>
      </c>
      <c r="D3" s="46" t="s">
        <v>41</v>
      </c>
      <c r="E3" s="46" t="s">
        <v>41</v>
      </c>
      <c r="F3" s="46" t="s">
        <v>41</v>
      </c>
      <c r="G3" s="46" t="s">
        <v>41</v>
      </c>
      <c r="H3" s="47" t="s">
        <v>41</v>
      </c>
    </row>
    <row r="4" spans="1:8" x14ac:dyDescent="0.25">
      <c r="A4" s="35" t="s">
        <v>42</v>
      </c>
      <c r="B4" s="40" t="s">
        <v>41</v>
      </c>
      <c r="C4" s="37" t="s">
        <v>41</v>
      </c>
      <c r="D4" s="37" t="s">
        <v>41</v>
      </c>
      <c r="E4" s="37" t="s">
        <v>41</v>
      </c>
      <c r="F4" s="37" t="s">
        <v>41</v>
      </c>
      <c r="G4" s="37" t="s">
        <v>41</v>
      </c>
      <c r="H4" s="41" t="s">
        <v>41</v>
      </c>
    </row>
    <row r="5" spans="1:8" x14ac:dyDescent="0.25">
      <c r="B5" s="38" t="s">
        <v>41</v>
      </c>
      <c r="C5" s="36" t="s">
        <v>41</v>
      </c>
      <c r="D5" s="36" t="s">
        <v>41</v>
      </c>
      <c r="E5" s="36" t="s">
        <v>41</v>
      </c>
      <c r="F5" s="36" t="s">
        <v>41</v>
      </c>
      <c r="G5" s="36" t="s">
        <v>41</v>
      </c>
      <c r="H5" s="39" t="s">
        <v>41</v>
      </c>
    </row>
    <row r="6" spans="1:8" x14ac:dyDescent="0.25">
      <c r="B6" s="38" t="s">
        <v>41</v>
      </c>
      <c r="C6" s="36" t="s">
        <v>41</v>
      </c>
      <c r="D6" s="36" t="s">
        <v>41</v>
      </c>
      <c r="E6" s="36" t="s">
        <v>41</v>
      </c>
      <c r="F6" s="36" t="s">
        <v>51</v>
      </c>
      <c r="G6" s="36" t="s">
        <v>41</v>
      </c>
      <c r="H6" s="39" t="s">
        <v>41</v>
      </c>
    </row>
    <row r="7" spans="1:8" ht="15.75" thickBot="1" x14ac:dyDescent="0.3">
      <c r="B7" s="42" t="s">
        <v>41</v>
      </c>
      <c r="C7" s="43" t="s">
        <v>41</v>
      </c>
      <c r="D7" s="43" t="s">
        <v>41</v>
      </c>
      <c r="E7" s="43" t="s">
        <v>41</v>
      </c>
      <c r="F7" s="43" t="s">
        <v>41</v>
      </c>
      <c r="G7" s="43" t="s">
        <v>41</v>
      </c>
      <c r="H7" s="44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N12" sqref="N12"/>
    </sheetView>
  </sheetViews>
  <sheetFormatPr defaultRowHeight="15" x14ac:dyDescent="0.25"/>
  <sheetData>
    <row r="1" spans="1:13" ht="45.75" thickBot="1" x14ac:dyDescent="0.3">
      <c r="A1" s="58" t="s">
        <v>60</v>
      </c>
      <c r="B1" s="57" t="s">
        <v>5</v>
      </c>
      <c r="C1" s="57" t="s">
        <v>53</v>
      </c>
      <c r="D1" s="57" t="s">
        <v>6</v>
      </c>
      <c r="E1" s="57" t="s">
        <v>7</v>
      </c>
      <c r="F1" s="57" t="s">
        <v>8</v>
      </c>
      <c r="G1" s="57" t="s">
        <v>54</v>
      </c>
      <c r="H1" s="57" t="s">
        <v>55</v>
      </c>
      <c r="I1" s="57" t="s">
        <v>56</v>
      </c>
      <c r="J1" s="57" t="s">
        <v>57</v>
      </c>
      <c r="K1" s="57" t="s">
        <v>58</v>
      </c>
      <c r="L1" s="57" t="s">
        <v>59</v>
      </c>
      <c r="M1" s="57" t="s">
        <v>9</v>
      </c>
    </row>
    <row r="2" spans="1:13" ht="15.75" thickBot="1" x14ac:dyDescent="0.3">
      <c r="A2" s="3">
        <v>44778</v>
      </c>
      <c r="B2" s="4" t="s">
        <v>17</v>
      </c>
      <c r="C2" s="5" t="s">
        <v>18</v>
      </c>
      <c r="D2" s="52" t="s">
        <v>2</v>
      </c>
      <c r="E2" s="5">
        <v>8</v>
      </c>
      <c r="F2" s="5">
        <v>5</v>
      </c>
      <c r="G2" s="6">
        <f>E2-F2</f>
        <v>3</v>
      </c>
      <c r="H2" s="5">
        <v>4</v>
      </c>
      <c r="I2" s="9" t="str">
        <f>IF(G2&lt;=H2,"Realizar Compra",IF(G2&gt;H2,"Estoque Normal"))</f>
        <v>Realizar Compra</v>
      </c>
      <c r="J2" s="7">
        <v>2</v>
      </c>
      <c r="K2" s="7">
        <v>2</v>
      </c>
      <c r="L2" s="7">
        <f>K2*F2</f>
        <v>10</v>
      </c>
      <c r="M2" s="7">
        <f>L2-J2*F2</f>
        <v>0</v>
      </c>
    </row>
    <row r="3" spans="1:13" ht="15.75" thickBot="1" x14ac:dyDescent="0.3">
      <c r="A3" s="3">
        <v>44835</v>
      </c>
      <c r="B3" s="4" t="s">
        <v>35</v>
      </c>
      <c r="C3" s="5" t="s">
        <v>36</v>
      </c>
      <c r="D3" s="52" t="s">
        <v>4</v>
      </c>
      <c r="E3" s="5">
        <v>15</v>
      </c>
      <c r="F3" s="5">
        <v>14</v>
      </c>
      <c r="G3" s="6">
        <f>E3-F3</f>
        <v>1</v>
      </c>
      <c r="H3" s="5">
        <v>5</v>
      </c>
      <c r="I3" s="9" t="str">
        <f>IF(G3&lt;=H3,"Realizar Compra",IF(G3&gt;H3,"Estoque Normal"))</f>
        <v>Realizar Compra</v>
      </c>
      <c r="J3" s="7">
        <v>0.75</v>
      </c>
      <c r="K3" s="7">
        <v>2</v>
      </c>
      <c r="L3" s="7">
        <f>K3*F3</f>
        <v>28</v>
      </c>
      <c r="M3" s="7">
        <f>L3-J3*F3</f>
        <v>17.5</v>
      </c>
    </row>
    <row r="4" spans="1:13" ht="15.75" thickBot="1" x14ac:dyDescent="0.3">
      <c r="A4" s="3">
        <v>44774</v>
      </c>
      <c r="B4" s="4" t="s">
        <v>11</v>
      </c>
      <c r="C4" s="5" t="s">
        <v>12</v>
      </c>
      <c r="D4" s="52" t="s">
        <v>2</v>
      </c>
      <c r="E4" s="5">
        <v>100</v>
      </c>
      <c r="F4" s="5">
        <v>10</v>
      </c>
      <c r="G4" s="6">
        <f>E4-F5</f>
        <v>50</v>
      </c>
      <c r="H4" s="5">
        <v>50</v>
      </c>
      <c r="I4" s="4" t="str">
        <f>IF(G4&lt;=H4,"Realizar Compra",IF(G4&gt;H4,"Estoque Normal"))</f>
        <v>Realizar Compra</v>
      </c>
      <c r="J4" s="7">
        <v>2</v>
      </c>
      <c r="K4" s="7">
        <v>6</v>
      </c>
      <c r="L4" s="7">
        <f>K4*F4</f>
        <v>60</v>
      </c>
      <c r="M4" s="7">
        <f>L4-J4*F4</f>
        <v>40</v>
      </c>
    </row>
    <row r="5" spans="1:13" ht="15.75" thickBot="1" x14ac:dyDescent="0.3">
      <c r="A5" s="3">
        <v>44859</v>
      </c>
      <c r="B5" s="4" t="s">
        <v>11</v>
      </c>
      <c r="C5" s="5" t="s">
        <v>12</v>
      </c>
      <c r="D5" s="52" t="s">
        <v>2</v>
      </c>
      <c r="E5" s="5">
        <v>100</v>
      </c>
      <c r="F5" s="5">
        <v>50</v>
      </c>
      <c r="G5" s="6">
        <f>E5-E4</f>
        <v>0</v>
      </c>
      <c r="H5" s="5">
        <v>50</v>
      </c>
      <c r="I5" s="4" t="str">
        <f>IF(G5&lt;=H5,"Realizar Compra",IF(G5&gt;H5,"Estoque Normal"))</f>
        <v>Realizar Compra</v>
      </c>
      <c r="J5" s="7">
        <v>2</v>
      </c>
      <c r="K5" s="7">
        <v>6</v>
      </c>
      <c r="L5" s="7">
        <f>K5*F5</f>
        <v>300</v>
      </c>
      <c r="M5" s="7">
        <f>L5-J5*F5</f>
        <v>200</v>
      </c>
    </row>
    <row r="6" spans="1:13" ht="15.75" thickBot="1" x14ac:dyDescent="0.3">
      <c r="A6" s="3">
        <v>44878</v>
      </c>
      <c r="B6" s="4" t="s">
        <v>11</v>
      </c>
      <c r="C6" s="5" t="s">
        <v>12</v>
      </c>
      <c r="D6" s="52" t="s">
        <v>2</v>
      </c>
      <c r="E6" s="5">
        <v>100</v>
      </c>
      <c r="F6" s="5">
        <v>10</v>
      </c>
      <c r="G6" s="6">
        <f>E6-F7</f>
        <v>89</v>
      </c>
      <c r="H6" s="5">
        <v>50</v>
      </c>
      <c r="I6" s="4" t="str">
        <f>IF(G6&lt;=H6,"Realizar Compra",IF(G6&gt;H6,"Estoque Normal"))</f>
        <v>Estoque Normal</v>
      </c>
      <c r="J6" s="7">
        <v>2</v>
      </c>
      <c r="K6" s="7">
        <v>6</v>
      </c>
      <c r="L6" s="7">
        <f>K6*F6</f>
        <v>60</v>
      </c>
      <c r="M6" s="7">
        <f>L6-J6*F6</f>
        <v>40</v>
      </c>
    </row>
    <row r="7" spans="1:13" ht="15.75" thickBot="1" x14ac:dyDescent="0.3">
      <c r="A7" s="3">
        <v>44835</v>
      </c>
      <c r="B7" s="4" t="s">
        <v>37</v>
      </c>
      <c r="C7" s="5" t="s">
        <v>36</v>
      </c>
      <c r="D7" s="52" t="s">
        <v>4</v>
      </c>
      <c r="E7" s="5">
        <v>15</v>
      </c>
      <c r="F7" s="5">
        <v>11</v>
      </c>
      <c r="G7" s="6">
        <f>E7-F7</f>
        <v>4</v>
      </c>
      <c r="H7" s="5">
        <v>5</v>
      </c>
      <c r="I7" s="9" t="str">
        <f>IF(G7&lt;=H7,"Realizar Compra",IF(G7&gt;H7,"Estoque Normal"))</f>
        <v>Realizar Compra</v>
      </c>
      <c r="J7" s="7">
        <v>1.5</v>
      </c>
      <c r="K7" s="7">
        <v>7</v>
      </c>
      <c r="L7" s="7">
        <f>K7*F7</f>
        <v>77</v>
      </c>
      <c r="M7" s="7">
        <f>L7-J7*F7</f>
        <v>60.5</v>
      </c>
    </row>
    <row r="8" spans="1:13" ht="15.75" thickBot="1" x14ac:dyDescent="0.3">
      <c r="A8" s="3">
        <v>44813</v>
      </c>
      <c r="B8" s="4" t="s">
        <v>13</v>
      </c>
      <c r="C8" s="5" t="s">
        <v>12</v>
      </c>
      <c r="D8" s="52" t="s">
        <v>2</v>
      </c>
      <c r="E8" s="5">
        <v>35</v>
      </c>
      <c r="F8" s="5">
        <v>2</v>
      </c>
      <c r="G8" s="6">
        <f>E8-F8</f>
        <v>33</v>
      </c>
      <c r="H8" s="5">
        <v>15</v>
      </c>
      <c r="I8" s="4" t="str">
        <f>IF(G8&lt;=H8,"Realizar Compra",IF(G8&gt;H8,"Estoque Normal"))</f>
        <v>Estoque Normal</v>
      </c>
      <c r="J8" s="7">
        <v>0.5</v>
      </c>
      <c r="K8" s="7">
        <v>2</v>
      </c>
      <c r="L8" s="7">
        <f>K8*F8</f>
        <v>4</v>
      </c>
      <c r="M8" s="7">
        <f>L8-J8*F8</f>
        <v>3</v>
      </c>
    </row>
    <row r="9" spans="1:13" ht="15.75" thickBot="1" x14ac:dyDescent="0.3">
      <c r="A9" s="3">
        <v>44878</v>
      </c>
      <c r="B9" s="4" t="s">
        <v>25</v>
      </c>
      <c r="C9" s="5" t="s">
        <v>16</v>
      </c>
      <c r="D9" s="52" t="s">
        <v>2</v>
      </c>
      <c r="E9" s="5">
        <v>10</v>
      </c>
      <c r="F9" s="5">
        <v>5</v>
      </c>
      <c r="G9" s="6">
        <f>E9-F9</f>
        <v>5</v>
      </c>
      <c r="H9" s="5">
        <v>5</v>
      </c>
      <c r="I9" s="9" t="str">
        <f>IF(G9&lt;=H9,"Realizar Compra",IF(G9&gt;H9,"Estoque Normal"))</f>
        <v>Realizar Compra</v>
      </c>
      <c r="J9" s="7">
        <v>1</v>
      </c>
      <c r="K9" s="7">
        <v>7.5</v>
      </c>
      <c r="L9" s="7">
        <f>K9*F9</f>
        <v>37.5</v>
      </c>
      <c r="M9" s="7">
        <f>L9-J9*F9</f>
        <v>32.5</v>
      </c>
    </row>
    <row r="10" spans="1:13" ht="15.75" thickBot="1" x14ac:dyDescent="0.3">
      <c r="A10" s="3">
        <v>44841</v>
      </c>
      <c r="B10" s="4" t="s">
        <v>27</v>
      </c>
      <c r="C10" s="5" t="s">
        <v>18</v>
      </c>
      <c r="D10" s="52" t="s">
        <v>10</v>
      </c>
      <c r="E10" s="5">
        <v>100</v>
      </c>
      <c r="F10" s="5">
        <v>40</v>
      </c>
      <c r="G10" s="6" t="e">
        <f>E10-#REF!</f>
        <v>#REF!</v>
      </c>
      <c r="H10" s="5">
        <v>50</v>
      </c>
      <c r="I10" s="9" t="e">
        <f>IF(G10&lt;=H10,"Realizar Compra",IF(G10&gt;H10,"Estoque Normal"))</f>
        <v>#REF!</v>
      </c>
      <c r="J10" s="7">
        <v>1</v>
      </c>
      <c r="K10" s="7">
        <v>4.5</v>
      </c>
      <c r="L10" s="7">
        <f>K10*F10</f>
        <v>180</v>
      </c>
      <c r="M10" s="7">
        <f>L10-J10*F10</f>
        <v>140</v>
      </c>
    </row>
    <row r="11" spans="1:13" ht="15.75" thickBot="1" x14ac:dyDescent="0.3">
      <c r="A11" s="3">
        <v>44841</v>
      </c>
      <c r="B11" s="4" t="s">
        <v>30</v>
      </c>
      <c r="C11" s="5" t="s">
        <v>18</v>
      </c>
      <c r="D11" s="52" t="s">
        <v>10</v>
      </c>
      <c r="E11" s="5">
        <v>100</v>
      </c>
      <c r="F11" s="5">
        <v>40</v>
      </c>
      <c r="G11" s="6">
        <f>E11-F11</f>
        <v>60</v>
      </c>
      <c r="H11" s="5">
        <v>50</v>
      </c>
      <c r="I11" s="4" t="str">
        <f>IF(G11&lt;=H11,"Realizar Compra",IF(G11&gt;H11,"Estoque Normal"))</f>
        <v>Estoque Normal</v>
      </c>
      <c r="J11" s="7">
        <v>1</v>
      </c>
      <c r="K11" s="7">
        <v>4</v>
      </c>
      <c r="L11" s="7">
        <f>K11*F11</f>
        <v>160</v>
      </c>
      <c r="M11" s="7">
        <f>L11-J11*F11</f>
        <v>120</v>
      </c>
    </row>
    <row r="12" spans="1:13" ht="15.75" thickBot="1" x14ac:dyDescent="0.3">
      <c r="A12" s="3">
        <v>44841</v>
      </c>
      <c r="B12" s="4" t="s">
        <v>28</v>
      </c>
      <c r="C12" s="5" t="s">
        <v>18</v>
      </c>
      <c r="D12" s="52" t="s">
        <v>10</v>
      </c>
      <c r="E12" s="5">
        <v>100</v>
      </c>
      <c r="F12" s="5">
        <v>40</v>
      </c>
      <c r="G12" s="6">
        <f>E12-F12</f>
        <v>60</v>
      </c>
      <c r="H12" s="5">
        <v>50</v>
      </c>
      <c r="I12" s="4" t="str">
        <f>IF(G12&lt;=H12,"Realizar Compra",IF(G12&gt;H12,"Estoque Normal"))</f>
        <v>Estoque Normal</v>
      </c>
      <c r="J12" s="7">
        <v>1</v>
      </c>
      <c r="K12" s="7">
        <v>4.5</v>
      </c>
      <c r="L12" s="7">
        <f>K12*F12</f>
        <v>180</v>
      </c>
      <c r="M12" s="7">
        <f>L12-J12*F12</f>
        <v>140</v>
      </c>
    </row>
    <row r="13" spans="1:13" ht="15.75" thickBot="1" x14ac:dyDescent="0.3">
      <c r="A13" s="3">
        <v>44878</v>
      </c>
      <c r="B13" s="4" t="s">
        <v>39</v>
      </c>
      <c r="C13" s="5" t="s">
        <v>18</v>
      </c>
      <c r="D13" s="52" t="s">
        <v>3</v>
      </c>
      <c r="E13" s="5">
        <v>6</v>
      </c>
      <c r="F13" s="5">
        <v>2</v>
      </c>
      <c r="G13" s="6">
        <f>E13-F13</f>
        <v>4</v>
      </c>
      <c r="H13" s="5">
        <v>2</v>
      </c>
      <c r="I13" s="4" t="str">
        <f>IF(G13&lt;=H13,"Realizar Compra",IF(G13&gt;H13,"Estoque Normal"))</f>
        <v>Estoque Normal</v>
      </c>
      <c r="J13" s="7">
        <v>5</v>
      </c>
      <c r="K13" s="7">
        <v>13</v>
      </c>
      <c r="L13" s="7">
        <f>K13*F13</f>
        <v>26</v>
      </c>
      <c r="M13" s="7">
        <f>L13-J13*F13</f>
        <v>16</v>
      </c>
    </row>
    <row r="14" spans="1:13" ht="15.75" thickBot="1" x14ac:dyDescent="0.3">
      <c r="A14" s="3">
        <v>44878</v>
      </c>
      <c r="B14" s="4" t="s">
        <v>38</v>
      </c>
      <c r="C14" s="5" t="s">
        <v>18</v>
      </c>
      <c r="D14" s="52" t="s">
        <v>3</v>
      </c>
      <c r="E14" s="5">
        <v>6</v>
      </c>
      <c r="F14" s="5">
        <v>3</v>
      </c>
      <c r="G14" s="6">
        <f>E14-F14</f>
        <v>3</v>
      </c>
      <c r="H14" s="5">
        <v>2</v>
      </c>
      <c r="I14" s="4" t="str">
        <f>IF(G14&lt;=H14,"Realizar Compra",IF(G14&gt;H14,"Estoque Normal"))</f>
        <v>Estoque Normal</v>
      </c>
      <c r="J14" s="7">
        <v>12</v>
      </c>
      <c r="K14" s="7">
        <v>15</v>
      </c>
      <c r="L14" s="7">
        <f>K14*F14</f>
        <v>45</v>
      </c>
      <c r="M14" s="7">
        <f>L14-J14*F14</f>
        <v>9</v>
      </c>
    </row>
    <row r="15" spans="1:13" ht="15.75" thickBot="1" x14ac:dyDescent="0.3">
      <c r="A15" s="3">
        <v>44866</v>
      </c>
      <c r="B15" s="4" t="s">
        <v>15</v>
      </c>
      <c r="C15" s="5" t="s">
        <v>16</v>
      </c>
      <c r="D15" s="52" t="s">
        <v>2</v>
      </c>
      <c r="E15" s="5">
        <v>24</v>
      </c>
      <c r="F15" s="5">
        <v>2</v>
      </c>
      <c r="G15" s="6">
        <f>E15-F15</f>
        <v>22</v>
      </c>
      <c r="H15" s="5">
        <v>12</v>
      </c>
      <c r="I15" s="4" t="str">
        <f>IF(G15&lt;=H15,"Realizar Compra",IF(G15&gt;H15,"Estoque Normal"))</f>
        <v>Estoque Normal</v>
      </c>
      <c r="J15" s="7">
        <v>10</v>
      </c>
      <c r="K15" s="7">
        <v>5</v>
      </c>
      <c r="L15" s="7">
        <f>K15*F15</f>
        <v>10</v>
      </c>
      <c r="M15" s="7">
        <f>L15-J15*F15</f>
        <v>-10</v>
      </c>
    </row>
    <row r="16" spans="1:13" ht="15.75" thickBot="1" x14ac:dyDescent="0.3">
      <c r="A16" s="3">
        <v>44782</v>
      </c>
      <c r="B16" s="4" t="s">
        <v>14</v>
      </c>
      <c r="C16" s="5" t="s">
        <v>12</v>
      </c>
      <c r="D16" s="52" t="s">
        <v>2</v>
      </c>
      <c r="E16" s="5">
        <v>15</v>
      </c>
      <c r="F16" s="5">
        <v>10</v>
      </c>
      <c r="G16" s="6">
        <f>E16-F16</f>
        <v>5</v>
      </c>
      <c r="H16" s="5">
        <v>15</v>
      </c>
      <c r="I16" s="9" t="str">
        <f>IF(G16&lt;=H16,"Realizar Compra",IF(G16&gt;H16,"Estoque Normal"))</f>
        <v>Realizar Compra</v>
      </c>
      <c r="J16" s="7">
        <v>1.3</v>
      </c>
      <c r="K16" s="7">
        <v>1</v>
      </c>
      <c r="L16" s="7">
        <f>K16*F16</f>
        <v>10</v>
      </c>
      <c r="M16" s="7">
        <f>L16-J16*F16</f>
        <v>-3</v>
      </c>
    </row>
    <row r="17" spans="1:13" ht="15.75" thickBot="1" x14ac:dyDescent="0.3">
      <c r="A17" s="3">
        <v>44779</v>
      </c>
      <c r="B17" s="4" t="s">
        <v>19</v>
      </c>
      <c r="C17" s="5" t="s">
        <v>12</v>
      </c>
      <c r="D17" s="52" t="s">
        <v>2</v>
      </c>
      <c r="E17" s="5">
        <v>50</v>
      </c>
      <c r="F17" s="5">
        <v>20</v>
      </c>
      <c r="G17" s="6">
        <f>E17-F17</f>
        <v>30</v>
      </c>
      <c r="H17" s="5">
        <v>10</v>
      </c>
      <c r="I17" s="4" t="str">
        <f>IF(G17&lt;=H17,"Realizar Compra",IF(G17&gt;H17,"Estoque Normal"))</f>
        <v>Estoque Normal</v>
      </c>
      <c r="J17" s="7">
        <v>5</v>
      </c>
      <c r="K17" s="7">
        <v>5</v>
      </c>
      <c r="L17" s="7">
        <f>K17*F17</f>
        <v>100</v>
      </c>
      <c r="M17" s="7">
        <f>L17-J17*F17</f>
        <v>0</v>
      </c>
    </row>
    <row r="18" spans="1:13" ht="15.75" thickBot="1" x14ac:dyDescent="0.3">
      <c r="A18" s="3">
        <v>44878</v>
      </c>
      <c r="B18" s="4" t="s">
        <v>22</v>
      </c>
      <c r="C18" s="5" t="s">
        <v>18</v>
      </c>
      <c r="D18" s="52" t="s">
        <v>2</v>
      </c>
      <c r="E18" s="5">
        <v>5</v>
      </c>
      <c r="F18" s="5">
        <v>2</v>
      </c>
      <c r="G18" s="6">
        <f>E18-F18</f>
        <v>3</v>
      </c>
      <c r="H18" s="5">
        <v>2</v>
      </c>
      <c r="I18" s="4" t="str">
        <f>IF(G18&lt;=H18,"Realizar Compra",IF(G18&gt;H18,"Estoque Normal"))</f>
        <v>Estoque Normal</v>
      </c>
      <c r="J18" s="7">
        <v>1.2</v>
      </c>
      <c r="K18" s="7">
        <v>3</v>
      </c>
      <c r="L18" s="7">
        <f>K18*F18</f>
        <v>6</v>
      </c>
      <c r="M18" s="7">
        <f>L18-J18*F18</f>
        <v>3.6</v>
      </c>
    </row>
    <row r="19" spans="1:13" ht="15.75" thickBot="1" x14ac:dyDescent="0.3">
      <c r="A19" s="3">
        <v>44880</v>
      </c>
      <c r="B19" s="4" t="s">
        <v>26</v>
      </c>
      <c r="C19" s="5" t="s">
        <v>18</v>
      </c>
      <c r="D19" s="52" t="s">
        <v>10</v>
      </c>
      <c r="E19" s="5">
        <v>10</v>
      </c>
      <c r="F19" s="5">
        <v>2</v>
      </c>
      <c r="G19" s="6">
        <f>E19-F19</f>
        <v>8</v>
      </c>
      <c r="H19" s="5">
        <v>5</v>
      </c>
      <c r="I19" s="4" t="str">
        <f>IF(G19&lt;=H19,"Realizar Compra",IF(G19&gt;H19,"Estoque Normal"))</f>
        <v>Estoque Normal</v>
      </c>
      <c r="J19" s="7">
        <v>1.5</v>
      </c>
      <c r="K19" s="7">
        <v>3</v>
      </c>
      <c r="L19" s="7">
        <f>K19*F19</f>
        <v>6</v>
      </c>
      <c r="M19" s="7">
        <f>L19-J19*F19</f>
        <v>3</v>
      </c>
    </row>
    <row r="20" spans="1:13" ht="15.75" thickBot="1" x14ac:dyDescent="0.3">
      <c r="A20" s="3">
        <v>44843</v>
      </c>
      <c r="B20" s="4" t="s">
        <v>32</v>
      </c>
      <c r="C20" s="5" t="s">
        <v>18</v>
      </c>
      <c r="D20" s="52" t="s">
        <v>10</v>
      </c>
      <c r="E20" s="5">
        <v>40</v>
      </c>
      <c r="F20" s="5">
        <v>30</v>
      </c>
      <c r="G20" s="6">
        <f>E20-F20</f>
        <v>10</v>
      </c>
      <c r="H20" s="5">
        <v>10</v>
      </c>
      <c r="I20" s="9" t="str">
        <f>IF(G20&lt;=H20,"Realizar Compra",IF(G20&gt;H20,"Estoque Normal"))</f>
        <v>Realizar Compra</v>
      </c>
      <c r="J20" s="7">
        <v>1</v>
      </c>
      <c r="K20" s="7">
        <v>5</v>
      </c>
      <c r="L20" s="7">
        <f>K20*F20</f>
        <v>150</v>
      </c>
      <c r="M20" s="7">
        <f>L20-J20*F20</f>
        <v>120</v>
      </c>
    </row>
    <row r="21" spans="1:13" ht="15.75" thickBot="1" x14ac:dyDescent="0.3">
      <c r="A21" s="3">
        <v>44878</v>
      </c>
      <c r="B21" s="4" t="s">
        <v>23</v>
      </c>
      <c r="C21" s="5" t="s">
        <v>18</v>
      </c>
      <c r="D21" s="52" t="s">
        <v>2</v>
      </c>
      <c r="E21" s="5">
        <v>5</v>
      </c>
      <c r="F21" s="5">
        <v>2</v>
      </c>
      <c r="G21" s="6">
        <f>E21-F21</f>
        <v>3</v>
      </c>
      <c r="H21" s="5">
        <v>2</v>
      </c>
      <c r="I21" s="4" t="str">
        <f>IF(G21&lt;=H21,"Realizar Compra",IF(G21&gt;H21,"Estoque Normal"))</f>
        <v>Estoque Normal</v>
      </c>
      <c r="J21" s="7">
        <v>3</v>
      </c>
      <c r="K21" s="7">
        <v>4.5</v>
      </c>
      <c r="L21" s="7">
        <f>K21*F21</f>
        <v>9</v>
      </c>
      <c r="M21" s="7">
        <f>L21-J21*F21</f>
        <v>3</v>
      </c>
    </row>
    <row r="22" spans="1:13" ht="15.75" thickBot="1" x14ac:dyDescent="0.3">
      <c r="A22" s="3">
        <v>44878</v>
      </c>
      <c r="B22" s="4" t="s">
        <v>21</v>
      </c>
      <c r="C22" s="5" t="s">
        <v>18</v>
      </c>
      <c r="D22" s="52" t="s">
        <v>2</v>
      </c>
      <c r="E22" s="5">
        <v>5</v>
      </c>
      <c r="F22" s="5">
        <v>3</v>
      </c>
      <c r="G22" s="6">
        <f>E22-F22</f>
        <v>2</v>
      </c>
      <c r="H22" s="5">
        <v>2</v>
      </c>
      <c r="I22" s="4" t="str">
        <f>IF(G22&lt;=H22,"Realizar Compra",IF(G22&gt;H22,"Estoque Normal"))</f>
        <v>Realizar Compra</v>
      </c>
      <c r="J22" s="7">
        <v>2.5</v>
      </c>
      <c r="K22" s="7">
        <v>3.5</v>
      </c>
      <c r="L22" s="7">
        <f>K22*F22</f>
        <v>10.5</v>
      </c>
      <c r="M22" s="7">
        <f>L22-J22*F22</f>
        <v>3</v>
      </c>
    </row>
    <row r="23" spans="1:13" ht="15.75" thickBot="1" x14ac:dyDescent="0.3">
      <c r="A23" s="3">
        <v>44878</v>
      </c>
      <c r="B23" s="4" t="s">
        <v>20</v>
      </c>
      <c r="C23" s="5" t="s">
        <v>18</v>
      </c>
      <c r="D23" s="52" t="s">
        <v>2</v>
      </c>
      <c r="E23" s="5">
        <v>5</v>
      </c>
      <c r="F23" s="5">
        <v>2</v>
      </c>
      <c r="G23" s="6">
        <f>E23-F23</f>
        <v>3</v>
      </c>
      <c r="H23" s="5">
        <v>2</v>
      </c>
      <c r="I23" s="4" t="str">
        <f>IF(G23&lt;=H23,"Realizar Compra",IF(G23&gt;H23,"Estoque Normal"))</f>
        <v>Estoque Normal</v>
      </c>
      <c r="J23" s="7">
        <v>2</v>
      </c>
      <c r="K23" s="7">
        <v>3</v>
      </c>
      <c r="L23" s="7">
        <f>K23*F23</f>
        <v>6</v>
      </c>
      <c r="M23" s="7">
        <f>L23-J23*F23</f>
        <v>2</v>
      </c>
    </row>
    <row r="24" spans="1:13" ht="15.75" thickBot="1" x14ac:dyDescent="0.3">
      <c r="A24" s="3">
        <v>44841</v>
      </c>
      <c r="B24" s="4" t="s">
        <v>31</v>
      </c>
      <c r="C24" s="5" t="s">
        <v>18</v>
      </c>
      <c r="D24" s="52" t="s">
        <v>10</v>
      </c>
      <c r="E24" s="5">
        <v>100</v>
      </c>
      <c r="F24" s="5">
        <v>40</v>
      </c>
      <c r="G24" s="6">
        <f>E24-F24</f>
        <v>60</v>
      </c>
      <c r="H24" s="5">
        <v>50</v>
      </c>
      <c r="I24" s="4" t="str">
        <f>IF(G24&lt;=H24,"Realizar Compra",IF(G24&gt;H24,"Estoque Normal"))</f>
        <v>Estoque Normal</v>
      </c>
      <c r="J24" s="7">
        <v>1</v>
      </c>
      <c r="K24" s="7">
        <v>4</v>
      </c>
      <c r="L24" s="7">
        <f>K24*F24</f>
        <v>160</v>
      </c>
      <c r="M24" s="7">
        <f>L24-J24*F24</f>
        <v>120</v>
      </c>
    </row>
    <row r="25" spans="1:13" ht="15.75" thickBot="1" x14ac:dyDescent="0.3">
      <c r="A25" s="3">
        <v>44878</v>
      </c>
      <c r="B25" s="4" t="s">
        <v>34</v>
      </c>
      <c r="C25" s="5" t="s">
        <v>12</v>
      </c>
      <c r="D25" s="52" t="s">
        <v>4</v>
      </c>
      <c r="E25" s="5">
        <v>20</v>
      </c>
      <c r="F25" s="5">
        <v>3</v>
      </c>
      <c r="G25" s="6">
        <f>E25-F25</f>
        <v>17</v>
      </c>
      <c r="H25" s="5">
        <v>10</v>
      </c>
      <c r="I25" s="9" t="str">
        <f>IF(G25&lt;=H25,"Realizar Compra",IF(G25&gt;H25,"Estoque Normal"))</f>
        <v>Estoque Normal</v>
      </c>
      <c r="J25" s="7">
        <v>2.5</v>
      </c>
      <c r="K25" s="7">
        <v>6</v>
      </c>
      <c r="L25" s="7">
        <f>K25*F25</f>
        <v>18</v>
      </c>
      <c r="M25" s="7">
        <f>L25-J25*F25</f>
        <v>10.5</v>
      </c>
    </row>
    <row r="26" spans="1:13" ht="15.75" thickBot="1" x14ac:dyDescent="0.3">
      <c r="A26" s="3">
        <v>44878</v>
      </c>
      <c r="B26" s="4" t="s">
        <v>24</v>
      </c>
      <c r="C26" s="5" t="s">
        <v>12</v>
      </c>
      <c r="D26" s="52" t="s">
        <v>2</v>
      </c>
      <c r="E26" s="5">
        <v>15</v>
      </c>
      <c r="F26" s="5">
        <v>2</v>
      </c>
      <c r="G26" s="6">
        <f>E26-F26</f>
        <v>13</v>
      </c>
      <c r="H26" s="5">
        <v>10</v>
      </c>
      <c r="I26" s="4" t="str">
        <f>IF(G26&lt;=H26,"Realizar Compra",IF(G26&gt;H26,"Estoque Normal"))</f>
        <v>Estoque Normal</v>
      </c>
      <c r="J26" s="7">
        <v>2</v>
      </c>
      <c r="K26" s="7">
        <v>1</v>
      </c>
      <c r="L26" s="7">
        <f>K26*F26</f>
        <v>2</v>
      </c>
      <c r="M26" s="7">
        <f>L26-J26*F26</f>
        <v>-2</v>
      </c>
    </row>
    <row r="27" spans="1:13" ht="15.75" thickBot="1" x14ac:dyDescent="0.3">
      <c r="A27" s="3">
        <v>44841</v>
      </c>
      <c r="B27" s="4" t="s">
        <v>29</v>
      </c>
      <c r="C27" s="5" t="s">
        <v>18</v>
      </c>
      <c r="D27" s="52" t="s">
        <v>10</v>
      </c>
      <c r="E27" s="5">
        <v>100</v>
      </c>
      <c r="F27" s="5">
        <v>40</v>
      </c>
      <c r="G27" s="6">
        <f>E27-F27</f>
        <v>60</v>
      </c>
      <c r="H27" s="5">
        <v>50</v>
      </c>
      <c r="I27" s="4" t="str">
        <f>IF(G27&lt;=H27,"Realizar Compra",IF(G27&gt;H27,"Estoque Normal"))</f>
        <v>Estoque Normal</v>
      </c>
      <c r="J27" s="7">
        <v>1</v>
      </c>
      <c r="K27" s="7">
        <v>4</v>
      </c>
      <c r="L27" s="7">
        <f>K27*F27</f>
        <v>160</v>
      </c>
      <c r="M27" s="7">
        <f>L27-J27*F27</f>
        <v>120</v>
      </c>
    </row>
    <row r="28" spans="1:13" ht="15.75" thickBot="1" x14ac:dyDescent="0.3">
      <c r="A28" s="3">
        <v>44878</v>
      </c>
      <c r="B28" s="4" t="s">
        <v>33</v>
      </c>
      <c r="C28" s="5" t="s">
        <v>12</v>
      </c>
      <c r="D28" s="52" t="s">
        <v>4</v>
      </c>
      <c r="E28" s="5">
        <v>15</v>
      </c>
      <c r="F28" s="5">
        <v>13</v>
      </c>
      <c r="G28" s="6">
        <f>E28-F28</f>
        <v>2</v>
      </c>
      <c r="H28" s="5">
        <v>5</v>
      </c>
      <c r="I28" s="9" t="str">
        <f>IF(G28&lt;=H28,"Realizar Compra",IF(G28&gt;H28,"Estoque Normal"))</f>
        <v>Realizar Compra</v>
      </c>
      <c r="J28" s="7">
        <v>0.75</v>
      </c>
      <c r="K28" s="7">
        <v>10</v>
      </c>
      <c r="L28" s="7">
        <f>K28*F28</f>
        <v>130</v>
      </c>
      <c r="M28" s="7">
        <f>L28-J28*F28</f>
        <v>120.25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250" zoomScaleNormal="250" workbookViewId="0">
      <selection activeCell="C5" sqref="C5"/>
    </sheetView>
  </sheetViews>
  <sheetFormatPr defaultRowHeight="15" x14ac:dyDescent="0.25"/>
  <cols>
    <col min="1" max="1" width="4.7109375" customWidth="1"/>
    <col min="2" max="7" width="11.85546875" customWidth="1"/>
  </cols>
  <sheetData>
    <row r="1" spans="1:19" ht="21" customHeight="1" x14ac:dyDescent="0.25">
      <c r="A1" s="1"/>
      <c r="B1" s="1"/>
      <c r="C1" s="1"/>
      <c r="D1" s="1"/>
      <c r="E1" s="1"/>
      <c r="F1" s="56" t="s">
        <v>0</v>
      </c>
      <c r="G1" s="56"/>
      <c r="H1" s="56"/>
      <c r="I1" s="56"/>
      <c r="J1" s="56"/>
      <c r="K1" s="1"/>
      <c r="L1" s="1"/>
      <c r="M1" s="1"/>
      <c r="Q1" s="53" t="s">
        <v>1</v>
      </c>
      <c r="R1" s="53"/>
      <c r="S1" s="53"/>
    </row>
    <row r="2" spans="1:19" ht="21" customHeight="1" x14ac:dyDescent="0.25">
      <c r="A2" s="1"/>
      <c r="B2" s="1"/>
      <c r="C2" s="1"/>
      <c r="D2" s="1"/>
      <c r="E2" s="1"/>
      <c r="F2" s="56"/>
      <c r="G2" s="56"/>
      <c r="H2" s="56"/>
      <c r="I2" s="56"/>
      <c r="J2" s="56"/>
      <c r="K2" s="1"/>
      <c r="L2" s="1"/>
      <c r="M2" s="1"/>
      <c r="Q2" s="2"/>
      <c r="R2" s="2"/>
      <c r="S2" s="2"/>
    </row>
    <row r="3" spans="1:19" x14ac:dyDescent="0.25">
      <c r="A3" s="1"/>
      <c r="B3" s="1"/>
      <c r="C3" s="1"/>
      <c r="D3" s="1"/>
      <c r="E3" s="1"/>
      <c r="F3" s="56"/>
      <c r="G3" s="56"/>
      <c r="H3" s="56"/>
      <c r="I3" s="56"/>
      <c r="J3" s="56"/>
      <c r="K3" s="1"/>
      <c r="L3" s="1"/>
      <c r="M3" s="1"/>
      <c r="Q3" s="53" t="s">
        <v>2</v>
      </c>
      <c r="R3" s="53"/>
      <c r="S3" s="8">
        <v>1132554029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Q4" s="53" t="s">
        <v>3</v>
      </c>
      <c r="R4" s="53"/>
      <c r="S4" s="8">
        <v>1140082010</v>
      </c>
    </row>
    <row r="6" spans="1:19" x14ac:dyDescent="0.25">
      <c r="B6" t="s">
        <v>5</v>
      </c>
      <c r="C6" t="s">
        <v>62</v>
      </c>
      <c r="E6" t="s">
        <v>53</v>
      </c>
      <c r="F6" t="s">
        <v>55</v>
      </c>
      <c r="G6" t="s">
        <v>57</v>
      </c>
      <c r="H6" t="s">
        <v>61</v>
      </c>
    </row>
    <row r="7" spans="1:19" x14ac:dyDescent="0.25">
      <c r="B7" t="s">
        <v>11</v>
      </c>
      <c r="C7">
        <f>MATCH(B7,'Estoque Café Alura'!$B$7:$B$33,0)</f>
        <v>1</v>
      </c>
      <c r="E7" t="str">
        <f>INDEX('Estoque Café Alura'!$C$7:$C$33,Produto!C7,1)</f>
        <v>Unidade</v>
      </c>
      <c r="F7">
        <f>INDEX('Estoque Café Alura'!$H$7:$H$33,Produto!C7,1)</f>
        <v>50</v>
      </c>
    </row>
    <row r="8" spans="1:19" x14ac:dyDescent="0.25">
      <c r="B8" t="s">
        <v>13</v>
      </c>
      <c r="C8">
        <f>MATCH(B8,'Estoque Café Alura'!$B$7:$B$33,0)</f>
        <v>2</v>
      </c>
      <c r="E8" t="str">
        <f>INDEX('Estoque Café Alura'!$C$7:$C$33,Produto!C8,1)</f>
        <v>Unidade</v>
      </c>
      <c r="F8">
        <f>INDEX('Estoque Café Alura'!$H$7:$H$33,Produto!C8,1)</f>
        <v>15</v>
      </c>
    </row>
    <row r="9" spans="1:19" x14ac:dyDescent="0.25">
      <c r="B9" t="s">
        <v>14</v>
      </c>
      <c r="C9">
        <f>MATCH(B9,'Estoque Café Alura'!$B$7:$B$33,0)</f>
        <v>3</v>
      </c>
      <c r="E9" t="str">
        <f>INDEX('Estoque Café Alura'!$C$7:$C$33,Produto!C9,1)</f>
        <v>Unidade</v>
      </c>
      <c r="F9">
        <f>INDEX('Estoque Café Alura'!$H$7:$H$33,Produto!C9,1)</f>
        <v>15</v>
      </c>
    </row>
    <row r="10" spans="1:19" x14ac:dyDescent="0.25">
      <c r="B10" t="s">
        <v>15</v>
      </c>
      <c r="C10">
        <f>MATCH(B10,'Estoque Café Alura'!$B$7:$B$33,0)</f>
        <v>4</v>
      </c>
      <c r="E10" t="str">
        <f>INDEX('Estoque Café Alura'!$C$7:$C$33,Produto!C10,1)</f>
        <v>Caixa</v>
      </c>
      <c r="F10">
        <f>INDEX('Estoque Café Alura'!$H$7:$H$33,Produto!C10,1)</f>
        <v>12</v>
      </c>
    </row>
    <row r="11" spans="1:19" x14ac:dyDescent="0.25">
      <c r="B11" t="s">
        <v>17</v>
      </c>
      <c r="C11">
        <f>MATCH(B11,'Estoque Café Alura'!$B$7:$B$33,0)</f>
        <v>5</v>
      </c>
      <c r="E11" t="str">
        <f>INDEX('Estoque Café Alura'!$C$7:$C$33,Produto!C11,1)</f>
        <v>Kg</v>
      </c>
      <c r="F11">
        <f>INDEX('Estoque Café Alura'!$H$7:$H$33,Produto!C11,1)</f>
        <v>4</v>
      </c>
    </row>
    <row r="12" spans="1:19" x14ac:dyDescent="0.25">
      <c r="B12" t="s">
        <v>19</v>
      </c>
      <c r="C12">
        <f>MATCH(B12,'Estoque Café Alura'!$B$7:$B$33,0)</f>
        <v>6</v>
      </c>
      <c r="E12" t="str">
        <f>INDEX('Estoque Café Alura'!$C$7:$C$33,Produto!C12,1)</f>
        <v>Unidade</v>
      </c>
      <c r="F12">
        <f>INDEX('Estoque Café Alura'!$H$7:$H$33,Produto!C12,1)</f>
        <v>10</v>
      </c>
    </row>
    <row r="13" spans="1:19" x14ac:dyDescent="0.25">
      <c r="B13" t="s">
        <v>20</v>
      </c>
      <c r="C13">
        <f>MATCH(B13,'Estoque Café Alura'!$B$7:$B$33,0)</f>
        <v>8</v>
      </c>
      <c r="E13" t="str">
        <f>INDEX('Estoque Café Alura'!$C$7:$C$33,Produto!C13,1)</f>
        <v>Kg</v>
      </c>
      <c r="F13">
        <f>INDEX('Estoque Café Alura'!$H$7:$H$33,Produto!C13,1)</f>
        <v>2</v>
      </c>
    </row>
    <row r="14" spans="1:19" x14ac:dyDescent="0.25">
      <c r="B14" t="s">
        <v>21</v>
      </c>
      <c r="C14">
        <f>MATCH(B14,'Estoque Café Alura'!$B$7:$B$33,0)</f>
        <v>9</v>
      </c>
      <c r="E14" t="str">
        <f>INDEX('Estoque Café Alura'!$C$7:$C$33,Produto!C14,1)</f>
        <v>Kg</v>
      </c>
      <c r="F14">
        <f>INDEX('Estoque Café Alura'!$H$7:$H$33,Produto!C14,1)</f>
        <v>2</v>
      </c>
    </row>
    <row r="15" spans="1:19" x14ac:dyDescent="0.25">
      <c r="B15" t="s">
        <v>22</v>
      </c>
      <c r="C15">
        <f>MATCH(B15,'Estoque Café Alura'!$B$7:$B$33,0)</f>
        <v>10</v>
      </c>
      <c r="E15" t="str">
        <f>INDEX('Estoque Café Alura'!$C$7:$C$33,Produto!C15,1)</f>
        <v>Kg</v>
      </c>
      <c r="F15">
        <f>INDEX('Estoque Café Alura'!$H$7:$H$33,Produto!C15,1)</f>
        <v>2</v>
      </c>
    </row>
    <row r="16" spans="1:19" x14ac:dyDescent="0.25">
      <c r="B16" t="s">
        <v>23</v>
      </c>
      <c r="C16">
        <f>MATCH(B16,'Estoque Café Alura'!$B$7:$B$33,0)</f>
        <v>11</v>
      </c>
      <c r="E16" t="str">
        <f>INDEX('Estoque Café Alura'!$C$7:$C$33,Produto!C16,1)</f>
        <v>Kg</v>
      </c>
      <c r="F16">
        <f>INDEX('Estoque Café Alura'!$H$7:$H$33,Produto!C16,1)</f>
        <v>2</v>
      </c>
    </row>
    <row r="17" spans="2:6" x14ac:dyDescent="0.25">
      <c r="B17" t="s">
        <v>24</v>
      </c>
      <c r="C17">
        <f>MATCH(B17,'Estoque Café Alura'!$B$7:$B$33,0)</f>
        <v>12</v>
      </c>
      <c r="E17" t="str">
        <f>INDEX('Estoque Café Alura'!$C$7:$C$33,Produto!C17,1)</f>
        <v>Unidade</v>
      </c>
      <c r="F17">
        <f>INDEX('Estoque Café Alura'!$H$7:$H$33,Produto!C17,1)</f>
        <v>10</v>
      </c>
    </row>
    <row r="18" spans="2:6" x14ac:dyDescent="0.25">
      <c r="B18" t="s">
        <v>25</v>
      </c>
      <c r="C18">
        <f>MATCH(B18,'Estoque Café Alura'!$B$7:$B$33,0)</f>
        <v>14</v>
      </c>
      <c r="E18" t="str">
        <f>INDEX('Estoque Café Alura'!$C$7:$C$33,Produto!C18,1)</f>
        <v>Caixa</v>
      </c>
      <c r="F18">
        <f>INDEX('Estoque Café Alura'!$H$7:$H$33,Produto!C18,1)</f>
        <v>5</v>
      </c>
    </row>
    <row r="19" spans="2:6" x14ac:dyDescent="0.25">
      <c r="B19" t="s">
        <v>26</v>
      </c>
      <c r="C19">
        <f>MATCH(B19,'Estoque Café Alura'!$B$7:$B$33,0)</f>
        <v>15</v>
      </c>
      <c r="E19" t="str">
        <f>INDEX('Estoque Café Alura'!$C$7:$C$33,Produto!C19,1)</f>
        <v>Kg</v>
      </c>
      <c r="F19">
        <f>INDEX('Estoque Café Alura'!$H$7:$H$33,Produto!C19,1)</f>
        <v>5</v>
      </c>
    </row>
    <row r="20" spans="2:6" x14ac:dyDescent="0.25">
      <c r="B20" t="s">
        <v>27</v>
      </c>
      <c r="C20">
        <f>MATCH(B20,'Estoque Café Alura'!$B$7:$B$33,0)</f>
        <v>16</v>
      </c>
      <c r="E20" t="str">
        <f>INDEX('Estoque Café Alura'!$C$7:$C$33,Produto!C20,1)</f>
        <v>Kg</v>
      </c>
      <c r="F20">
        <f>INDEX('Estoque Café Alura'!$H$7:$H$33,Produto!C20,1)</f>
        <v>50</v>
      </c>
    </row>
    <row r="21" spans="2:6" x14ac:dyDescent="0.25">
      <c r="B21" t="s">
        <v>28</v>
      </c>
      <c r="C21">
        <f>MATCH(B21,'Estoque Café Alura'!$B$7:$B$33,0)</f>
        <v>17</v>
      </c>
      <c r="E21" t="str">
        <f>INDEX('Estoque Café Alura'!$C$7:$C$33,Produto!C21,1)</f>
        <v>Kg</v>
      </c>
      <c r="F21">
        <f>INDEX('Estoque Café Alura'!$H$7:$H$33,Produto!C21,1)</f>
        <v>50</v>
      </c>
    </row>
    <row r="22" spans="2:6" x14ac:dyDescent="0.25">
      <c r="B22" t="s">
        <v>29</v>
      </c>
      <c r="C22">
        <f>MATCH(B22,'Estoque Café Alura'!$B$7:$B$33,0)</f>
        <v>18</v>
      </c>
      <c r="E22" t="str">
        <f>INDEX('Estoque Café Alura'!$C$7:$C$33,Produto!C22,1)</f>
        <v>Kg</v>
      </c>
      <c r="F22">
        <f>INDEX('Estoque Café Alura'!$H$7:$H$33,Produto!C22,1)</f>
        <v>50</v>
      </c>
    </row>
    <row r="23" spans="2:6" x14ac:dyDescent="0.25">
      <c r="B23" t="s">
        <v>30</v>
      </c>
      <c r="C23">
        <f>MATCH(B23,'Estoque Café Alura'!$B$7:$B$33,0)</f>
        <v>19</v>
      </c>
      <c r="E23" t="str">
        <f>INDEX('Estoque Café Alura'!$C$7:$C$33,Produto!C23,1)</f>
        <v>Kg</v>
      </c>
      <c r="F23">
        <f>INDEX('Estoque Café Alura'!$H$7:$H$33,Produto!C23,1)</f>
        <v>50</v>
      </c>
    </row>
    <row r="24" spans="2:6" x14ac:dyDescent="0.25">
      <c r="B24" t="s">
        <v>31</v>
      </c>
      <c r="C24">
        <f>MATCH(B24,'Estoque Café Alura'!$B$7:$B$33,0)</f>
        <v>20</v>
      </c>
      <c r="E24" t="str">
        <f>INDEX('Estoque Café Alura'!$C$7:$C$33,Produto!C24,1)</f>
        <v>Kg</v>
      </c>
      <c r="F24">
        <f>INDEX('Estoque Café Alura'!$H$7:$H$33,Produto!C24,1)</f>
        <v>50</v>
      </c>
    </row>
    <row r="25" spans="2:6" x14ac:dyDescent="0.25">
      <c r="B25" t="s">
        <v>32</v>
      </c>
      <c r="C25">
        <f>MATCH(B25,'Estoque Café Alura'!$B$7:$B$33,0)</f>
        <v>21</v>
      </c>
      <c r="E25" t="str">
        <f>INDEX('Estoque Café Alura'!$C$7:$C$33,Produto!C25,1)</f>
        <v>Kg</v>
      </c>
      <c r="F25">
        <f>INDEX('Estoque Café Alura'!$H$7:$H$33,Produto!C25,1)</f>
        <v>10</v>
      </c>
    </row>
    <row r="26" spans="2:6" x14ac:dyDescent="0.25">
      <c r="B26" t="s">
        <v>33</v>
      </c>
      <c r="C26">
        <f>MATCH(B26,'Estoque Café Alura'!$B$7:$B$33,0)</f>
        <v>22</v>
      </c>
      <c r="E26" t="str">
        <f>INDEX('Estoque Café Alura'!$C$7:$C$33,Produto!C26,1)</f>
        <v>Unidade</v>
      </c>
      <c r="F26">
        <f>INDEX('Estoque Café Alura'!$H$7:$H$33,Produto!C26,1)</f>
        <v>5</v>
      </c>
    </row>
    <row r="27" spans="2:6" x14ac:dyDescent="0.25">
      <c r="B27" t="s">
        <v>34</v>
      </c>
      <c r="C27">
        <f>MATCH(B27,'Estoque Café Alura'!$B$7:$B$33,0)</f>
        <v>23</v>
      </c>
      <c r="E27" t="str">
        <f>INDEX('Estoque Café Alura'!$C$7:$C$33,Produto!C27,1)</f>
        <v>Unidade</v>
      </c>
      <c r="F27">
        <f>INDEX('Estoque Café Alura'!$H$7:$H$33,Produto!C27,1)</f>
        <v>10</v>
      </c>
    </row>
    <row r="28" spans="2:6" x14ac:dyDescent="0.25">
      <c r="B28" t="s">
        <v>35</v>
      </c>
      <c r="C28">
        <f>MATCH(B28,'Estoque Café Alura'!$B$7:$B$33,0)</f>
        <v>24</v>
      </c>
      <c r="E28" t="str">
        <f>INDEX('Estoque Café Alura'!$C$7:$C$33,Produto!C28,1)</f>
        <v>Embalagem</v>
      </c>
      <c r="F28">
        <f>INDEX('Estoque Café Alura'!$H$7:$H$33,Produto!C28,1)</f>
        <v>5</v>
      </c>
    </row>
    <row r="29" spans="2:6" x14ac:dyDescent="0.25">
      <c r="B29" t="s">
        <v>37</v>
      </c>
      <c r="C29">
        <f>MATCH(B29,'Estoque Café Alura'!$B$7:$B$33,0)</f>
        <v>25</v>
      </c>
      <c r="E29" t="str">
        <f>INDEX('Estoque Café Alura'!$C$7:$C$33,Produto!C29,1)</f>
        <v>Embalagem</v>
      </c>
      <c r="F29">
        <f>INDEX('Estoque Café Alura'!$H$7:$H$33,Produto!C29,1)</f>
        <v>5</v>
      </c>
    </row>
    <row r="30" spans="2:6" x14ac:dyDescent="0.25">
      <c r="B30" t="s">
        <v>38</v>
      </c>
      <c r="C30">
        <f>MATCH(B30,'Estoque Café Alura'!$B$7:$B$33,0)</f>
        <v>26</v>
      </c>
      <c r="E30" t="str">
        <f>INDEX('Estoque Café Alura'!$C$7:$C$33,Produto!C30,1)</f>
        <v>Kg</v>
      </c>
      <c r="F30">
        <f>INDEX('Estoque Café Alura'!$H$7:$H$33,Produto!C30,1)</f>
        <v>2</v>
      </c>
    </row>
    <row r="31" spans="2:6" x14ac:dyDescent="0.25">
      <c r="B31" t="s">
        <v>39</v>
      </c>
      <c r="C31">
        <f>MATCH(B31,'Estoque Café Alura'!$B$7:$B$33,0)</f>
        <v>27</v>
      </c>
      <c r="E31" t="str">
        <f>INDEX('Estoque Café Alura'!$C$7:$C$33,Produto!C31,1)</f>
        <v>Kg</v>
      </c>
      <c r="F31">
        <f>INDEX('Estoque Café Alura'!$H$7:$H$33,Produto!C31,1)</f>
        <v>2</v>
      </c>
    </row>
  </sheetData>
  <mergeCells count="4">
    <mergeCell ref="F1:J3"/>
    <mergeCell ref="Q1:S1"/>
    <mergeCell ref="Q3:R3"/>
    <mergeCell ref="Q4:R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50" zoomScaleNormal="250" workbookViewId="0">
      <selection activeCell="B9" sqref="B9"/>
    </sheetView>
  </sheetViews>
  <sheetFormatPr defaultRowHeight="15" x14ac:dyDescent="0.25"/>
  <cols>
    <col min="1" max="1" width="9.140625" customWidth="1"/>
    <col min="2" max="5" width="11.85546875" customWidth="1"/>
  </cols>
  <sheetData>
    <row r="1" spans="1:5" ht="15.75" thickBot="1" x14ac:dyDescent="0.3"/>
    <row r="2" spans="1:5" s="30" customFormat="1" ht="15.75" thickBot="1" x14ac:dyDescent="0.3">
      <c r="B2" s="31" t="s">
        <v>43</v>
      </c>
      <c r="C2" s="32" t="s">
        <v>44</v>
      </c>
      <c r="D2" s="33" t="s">
        <v>44</v>
      </c>
      <c r="E2" s="34" t="s">
        <v>44</v>
      </c>
    </row>
    <row r="3" spans="1:5" x14ac:dyDescent="0.25">
      <c r="B3" s="21" t="s">
        <v>6</v>
      </c>
      <c r="C3" s="22" t="s">
        <v>41</v>
      </c>
      <c r="D3" s="22" t="s">
        <v>41</v>
      </c>
      <c r="E3" s="23" t="s">
        <v>41</v>
      </c>
    </row>
    <row r="4" spans="1:5" x14ac:dyDescent="0.25">
      <c r="A4" s="27" t="s">
        <v>42</v>
      </c>
      <c r="B4" s="28" t="s">
        <v>6</v>
      </c>
      <c r="C4" s="27" t="s">
        <v>41</v>
      </c>
      <c r="D4" s="27" t="s">
        <v>41</v>
      </c>
      <c r="E4" s="29" t="s">
        <v>41</v>
      </c>
    </row>
    <row r="5" spans="1:5" x14ac:dyDescent="0.25">
      <c r="B5" s="21" t="s">
        <v>6</v>
      </c>
      <c r="C5" s="22" t="s">
        <v>41</v>
      </c>
      <c r="D5" s="22" t="s">
        <v>41</v>
      </c>
      <c r="E5" s="23" t="s">
        <v>41</v>
      </c>
    </row>
    <row r="6" spans="1:5" ht="15.75" thickBot="1" x14ac:dyDescent="0.3">
      <c r="B6" s="24" t="s">
        <v>6</v>
      </c>
      <c r="C6" s="25" t="s">
        <v>41</v>
      </c>
      <c r="D6" s="25" t="s">
        <v>41</v>
      </c>
      <c r="E6" s="26" t="s">
        <v>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7f85c95-9dfd-4a18-b8b1-0a9182cc4fb7"/>
    <ds:schemaRef ds:uri="http://schemas.microsoft.com/office/infopath/2007/PartnerControls"/>
    <ds:schemaRef ds:uri="http://purl.org/dc/elements/1.1/"/>
    <ds:schemaRef ds:uri="http://schemas.microsoft.com/office/2006/metadata/properties"/>
    <ds:schemaRef ds:uri="4f05b7ab-9a2f-41ed-818c-74617ab702a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Estoque Café Alura</vt:lpstr>
      <vt:lpstr>Plan1</vt:lpstr>
      <vt:lpstr>Plan3</vt:lpstr>
      <vt:lpstr>Produto</vt:lpstr>
      <vt:lpstr>Fornecedor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Usuário do Windows</cp:lastModifiedBy>
  <cp:revision/>
  <dcterms:created xsi:type="dcterms:W3CDTF">2022-11-17T13:49:56Z</dcterms:created>
  <dcterms:modified xsi:type="dcterms:W3CDTF">2024-04-03T15:04:01Z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