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CC451DCC-47B0-451D-94F0-C0D32300A2E7}" xr6:coauthVersionLast="47" xr6:coauthVersionMax="47" xr10:uidLastSave="{00000000-0000-0000-0000-000000000000}"/>
  <bookViews>
    <workbookView xWindow="-120" yWindow="-120" windowWidth="29040" windowHeight="15840" firstSheet="1" activeTab="7" xr2:uid="{14E39E78-10EE-49EF-AFE6-E4DC2746F2DE}"/>
  </bookViews>
  <sheets>
    <sheet name="Vendas" sheetId="2" r:id="rId1"/>
    <sheet name="Base" sheetId="4" r:id="rId2"/>
    <sheet name="Vendas (3)" sheetId="11" r:id="rId3"/>
    <sheet name="Vendas (2)" sheetId="10" r:id="rId4"/>
    <sheet name="AnoDash (2)" sheetId="12" r:id="rId5"/>
    <sheet name="AnoDash" sheetId="9" r:id="rId6"/>
    <sheet name="Base com Consulta" sheetId="8" r:id="rId7"/>
    <sheet name="Modelo Dashboard" sheetId="5" r:id="rId8"/>
  </sheets>
  <definedNames>
    <definedName name="Anos">#REF!</definedName>
    <definedName name="DadosExternos_1" localSheetId="5" hidden="1">AnoDash!$A$1:$C$13</definedName>
    <definedName name="DadosExternos_1" localSheetId="0" hidden="1">Vendas!$A$1:$G$338</definedName>
    <definedName name="DadosExternos_2" localSheetId="4" hidden="1">'AnoDash (2)'!$A$1:$C$13</definedName>
    <definedName name="DadosExternos_2" localSheetId="3" hidden="1">'Vendas (2)'!$A$1:$B$3</definedName>
    <definedName name="DadosExternos_3" localSheetId="2" hidden="1">'Vendas (3)'!$A$1:$D$16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" i="5" l="1"/>
  <c r="AD2" i="5"/>
  <c r="P2" i="5"/>
  <c r="O4" i="8"/>
  <c r="O5" i="8"/>
  <c r="O6" i="8"/>
  <c r="O7" i="8"/>
  <c r="O8" i="8"/>
  <c r="O9" i="8"/>
  <c r="O10" i="8"/>
  <c r="O11" i="8"/>
  <c r="O12" i="8"/>
  <c r="O13" i="8"/>
  <c r="O14" i="8"/>
  <c r="O3" i="8"/>
  <c r="I3" i="8"/>
  <c r="H4" i="8"/>
  <c r="H5" i="8"/>
  <c r="H6" i="8"/>
  <c r="H7" i="8"/>
  <c r="H8" i="8"/>
  <c r="H9" i="8"/>
  <c r="H10" i="8"/>
  <c r="H11" i="8"/>
  <c r="H12" i="8"/>
  <c r="H13" i="8"/>
  <c r="H14" i="8"/>
  <c r="H3" i="8"/>
  <c r="G3" i="8" a="1"/>
  <c r="G3" i="8" s="1"/>
  <c r="M3" i="8" a="1"/>
  <c r="E3" i="8"/>
  <c r="E2" i="8"/>
  <c r="D3" i="8"/>
  <c r="D2" i="8"/>
  <c r="B1" i="8"/>
  <c r="K2" i="8" s="1"/>
  <c r="E3" i="4"/>
  <c r="E2" i="4"/>
  <c r="D2" i="4" a="1"/>
  <c r="D2" i="4" s="1"/>
  <c r="H3" i="4"/>
  <c r="H4" i="4"/>
  <c r="H5" i="4"/>
  <c r="H6" i="4"/>
  <c r="H7" i="4"/>
  <c r="H8" i="4"/>
  <c r="H9" i="4"/>
  <c r="H10" i="4"/>
  <c r="H11" i="4"/>
  <c r="H12" i="4"/>
  <c r="H13" i="4"/>
  <c r="H14" i="4"/>
  <c r="B1" i="4"/>
  <c r="B3" i="4" s="1"/>
  <c r="I11" i="8" l="1"/>
  <c r="I7" i="8"/>
  <c r="M3" i="8"/>
  <c r="N4" i="8"/>
  <c r="N8" i="8"/>
  <c r="N12" i="8"/>
  <c r="N14" i="8"/>
  <c r="N10" i="8"/>
  <c r="N6" i="8"/>
  <c r="N11" i="8"/>
  <c r="N7" i="8"/>
  <c r="N13" i="8"/>
  <c r="N9" i="8"/>
  <c r="N5" i="8"/>
  <c r="I6" i="8"/>
  <c r="I13" i="8"/>
  <c r="I9" i="8"/>
  <c r="I5" i="8"/>
  <c r="I14" i="8"/>
  <c r="I10" i="8"/>
  <c r="I12" i="8"/>
  <c r="I8" i="8"/>
  <c r="I4" i="8"/>
  <c r="B3" i="8"/>
  <c r="I3" i="4"/>
  <c r="I11" i="4"/>
  <c r="I7" i="4"/>
  <c r="I14" i="4"/>
  <c r="I13" i="4"/>
  <c r="I9" i="4"/>
  <c r="I5" i="4"/>
  <c r="I10" i="4"/>
  <c r="I6" i="4"/>
  <c r="I12" i="4"/>
  <c r="I8" i="4"/>
  <c r="I4" i="4"/>
  <c r="N3" i="8" l="1"/>
  <c r="B5" i="8"/>
  <c r="B7" i="8" s="1"/>
  <c r="B5" i="4"/>
  <c r="B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AFDD7-9BE5-48EB-95F5-FF60B8372F16}" keepAlive="1" name="Consulta - AnoDash" description="Conexão com a consulta 'AnoDash' na pasta de trabalho." type="5" refreshedVersion="7" background="1" saveData="1">
    <dbPr connection="Provider=Microsoft.Mashup.OleDb.1;Data Source=$Workbook$;Location=AnoDash;Extended Properties=&quot;&quot;" command="SELECT * FROM [AnoDash]"/>
  </connection>
  <connection id="2" xr16:uid="{2CE13F1B-082E-4186-87F1-E50A89409252}" keepAlive="1" name="Consulta - AnoDash (2)" description="Conexão com a consulta 'AnoDash (2)' na pasta de trabalho." type="5" refreshedVersion="7" background="1" saveData="1">
    <dbPr connection="Provider=Microsoft.Mashup.OleDb.1;Data Source=$Workbook$;Location=&quot;AnoDash (2)&quot;;Extended Properties=&quot;&quot;" command="SELECT * FROM [AnoDash (2)]"/>
  </connection>
  <connection id="3" xr16:uid="{F8B7B8D7-3FFB-455E-9F4E-E252382A7941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  <connection id="4" xr16:uid="{E606AC6F-FF06-47EA-BABB-423AC12C0D8C}" keepAlive="1" name="Consulta - Vendas (2)" description="Conexão com a consulta 'Vendas (2)' na pasta de trabalho." type="5" refreshedVersion="7" background="1" saveData="1">
    <dbPr connection="Provider=Microsoft.Mashup.OleDb.1;Data Source=$Workbook$;Location=&quot;Vendas (2)&quot;;Extended Properties=&quot;&quot;" command="SELECT * FROM [Vendas (2)]"/>
  </connection>
  <connection id="5" xr16:uid="{5F1AB966-27D2-414A-991D-AE660C40EBA0}" keepAlive="1" name="Consulta - Vendas (3)" description="Conexão com a consulta 'Vendas (3)' na pasta de trabalho." type="5" refreshedVersion="7" background="1" saveData="1">
    <dbPr connection="Provider=Microsoft.Mashup.OleDb.1;Data Source=$Workbook$;Location=&quot;Vendas (3)&quot;;Extended Properties=&quot;&quot;" command="SELECT * FROM [Venda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<sst xmlns="http://schemas.openxmlformats.org/spreadsheetml/2006/main" count="424" uniqueCount="32">
  <si>
    <t>Data</t>
  </si>
  <si>
    <t>ID Produto</t>
  </si>
  <si>
    <t>Quantidade</t>
  </si>
  <si>
    <t>Preço</t>
  </si>
  <si>
    <t>Ano</t>
  </si>
  <si>
    <t>Mês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</si>
  <si>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</si>
  <si>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</si>
  <si>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</si>
  <si>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</si>
  <si>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</si>
  <si>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</si>
  <si>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</si>
  <si>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</si>
  <si>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</si>
  <si>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</si>
  <si>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</si>
  <si>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</si>
  <si>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</si>
  <si>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Total</t>
  </si>
  <si>
    <t>Maior Faturamento</t>
  </si>
  <si>
    <t>Faturamento Anual</t>
  </si>
  <si>
    <t>Faturamento Mensal</t>
  </si>
  <si>
    <t>N. Mês</t>
  </si>
  <si>
    <t>Faturamento</t>
  </si>
  <si>
    <t>Maior Mês</t>
  </si>
  <si>
    <t xml:space="preserve">Maior Faturamento </t>
  </si>
  <si>
    <t xml:space="preserve">Mês maior Faturamento </t>
  </si>
  <si>
    <t>Valor de Venda</t>
  </si>
  <si>
    <t>Valor de Venda Anual</t>
  </si>
  <si>
    <t>Vendas.Mês</t>
  </si>
  <si>
    <t>Vendas.Nome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</si>
</sst>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14"/>
      <color rgb="FFB39563"/>
      <name val="Barlow"/>
    </font>
    <font>
      <b/>
      <sz val="11"/>
      <name val="Barlow"/>
    </font>
    <font>
      <b/>
      <sz val="22"/>
      <color rgb="FFB395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 applyAlignment="1">
      <alignment horizontal="center"/>
    </xf>
    <xf numFmtId="0" fontId="0" fillId="0" borderId="13" xfId="0" applyBorder="1"/>
    <xf numFmtId="165" fontId="0" fillId="0" borderId="13" xfId="0" applyNumberFormat="1" applyBorder="1"/>
    <xf numFmtId="0" fontId="2" fillId="3" borderId="9" xfId="0" applyFont="1" applyFill="1" applyBorder="1"/>
    <xf numFmtId="165" fontId="2" fillId="0" borderId="14" xfId="0" applyNumberFormat="1" applyFont="1" applyBorder="1"/>
    <xf numFmtId="0" fontId="0" fillId="0" borderId="15" xfId="0" applyBorder="1"/>
    <xf numFmtId="166" fontId="0" fillId="0" borderId="16" xfId="0" applyNumberFormat="1" applyBorder="1" applyAlignment="1">
      <alignment horizontal="center"/>
    </xf>
    <xf numFmtId="165" fontId="2" fillId="0" borderId="9" xfId="0" applyNumberFormat="1" applyFont="1" applyBorder="1"/>
    <xf numFmtId="2" fontId="2" fillId="0" borderId="9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2" fillId="3" borderId="1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6" xfId="0" applyNumberFormat="1" applyBorder="1"/>
    <xf numFmtId="0" fontId="2" fillId="0" borderId="0" xfId="0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13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5" xfId="0" applyNumberFormat="1" applyFont="1" applyBorder="1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164" formatCode="&quot;R$&quot;\ #,##0.00"/>
    </dxf>
    <dxf>
      <numFmt numFmtId="164" formatCode="&quot;R$&quot;\ #,##0.00"/>
    </dxf>
    <dxf>
      <numFmt numFmtId="0" formatCode="General"/>
    </dxf>
    <dxf>
      <numFmt numFmtId="164" formatCode="&quot;R$&quot;\ #,##0.0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m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auto="1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313829"/>
      <color rgb="FFB39563"/>
      <color rgb="FF7876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39563"/>
              </a:solidFill>
              <a:ln w="9525">
                <a:solidFill>
                  <a:srgbClr val="B3956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com Consulta'!$H$3:$H$14</c:f>
              <c:strCache>
                <c:ptCount val="12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Set </c:v>
                </c:pt>
                <c:pt idx="9">
                  <c:v> Out </c:v>
                </c:pt>
                <c:pt idx="10">
                  <c:v> Nov </c:v>
                </c:pt>
                <c:pt idx="11">
                  <c:v> Dez </c:v>
                </c:pt>
              </c:strCache>
            </c:strRef>
          </c:cat>
          <c:val>
            <c:numRef>
              <c:f>'Base com Consulta'!$I$3:$I$14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B-4FEC-8973-A787D2C91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850367"/>
        <c:axId val="1948837055"/>
      </c:lineChart>
      <c:catAx>
        <c:axId val="194885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8837055"/>
        <c:crosses val="autoZero"/>
        <c:auto val="1"/>
        <c:lblAlgn val="ctr"/>
        <c:lblOffset val="100"/>
        <c:noMultiLvlLbl val="0"/>
      </c:catAx>
      <c:valAx>
        <c:axId val="19488370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94885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'Base com Consulta'!$D$2:$D$3</c:f>
              <c:strCache>
                <c:ptCount val="2"/>
                <c:pt idx="0">
                  <c:v>2022</c:v>
                </c:pt>
                <c:pt idx="1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rgbClr val="31382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AB-4E2A-BC3A-9576DB67D287}"/>
              </c:ext>
            </c:extLst>
          </c:dPt>
          <c:dPt>
            <c:idx val="1"/>
            <c:bubble3D val="0"/>
            <c:spPr>
              <a:solidFill>
                <a:srgbClr val="B395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4AB-4E2A-BC3A-9576DB67D287}"/>
              </c:ext>
            </c:extLst>
          </c:dPt>
          <c:dLbls>
            <c:dLbl>
              <c:idx val="0"/>
              <c:layout>
                <c:manualLayout>
                  <c:x val="0.14593698175787717"/>
                  <c:y val="8.026753034435683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AB-4E2A-BC3A-9576DB67D287}"/>
                </c:ext>
              </c:extLst>
            </c:dLbl>
            <c:dLbl>
              <c:idx val="1"/>
              <c:layout>
                <c:manualLayout>
                  <c:x val="-0.14593698175787731"/>
                  <c:y val="-0.1248606027578884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4AB-4E2A-BC3A-9576DB67D2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'Base com Consulta'!$D$2:$D$3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com Consulta'!$E$2:$E$3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AB-4E2A-BC3A-9576DB67D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85724</xdr:colOff>
      <xdr:row>12</xdr:row>
      <xdr:rowOff>66675</xdr:rowOff>
    </xdr:from>
    <xdr:to>
      <xdr:col>54</xdr:col>
      <xdr:colOff>95249</xdr:colOff>
      <xdr:row>24</xdr:row>
      <xdr:rowOff>85725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D5AB2BBC-6000-4633-8A24-9F6EFB99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97155</xdr:colOff>
      <xdr:row>1</xdr:row>
      <xdr:rowOff>5715</xdr:rowOff>
    </xdr:from>
    <xdr:to>
      <xdr:col>14</xdr:col>
      <xdr:colOff>55360</xdr:colOff>
      <xdr:row>6</xdr:row>
      <xdr:rowOff>22733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240397-8F1D-4304-96B9-F8A2D954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" y="120015"/>
          <a:ext cx="2225155" cy="588518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11</xdr:row>
      <xdr:rowOff>33338</xdr:rowOff>
    </xdr:from>
    <xdr:to>
      <xdr:col>14</xdr:col>
      <xdr:colOff>0</xdr:colOff>
      <xdr:row>23</xdr:row>
      <xdr:rowOff>85726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4907C20E-0144-4C78-BA4B-FC324F03F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3850603-F904-41B8-B19C-99973CEE3639}" autoFormatId="16" applyNumberFormats="0" applyBorderFormats="0" applyFontFormats="0" applyPatternFormats="0" applyAlignmentFormats="0" applyWidthHeightFormats="0">
  <queryTableRefresh nextId="12">
    <queryTableFields count="7">
      <queryTableField id="1" name="Data" tableColumnId="1"/>
      <queryTableField id="5" name="Ano" tableColumnId="5"/>
      <queryTableField id="6" name="Mês" tableColumnId="6"/>
      <queryTableField id="7" name="Nome do Mês" tableColumnId="7"/>
      <queryTableField id="2" name="ID Produto" tableColumnId="2"/>
      <queryTableField id="3" name="Quantidade" tableColumnId="3"/>
      <queryTableField id="4" name="Preç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5" xr16:uid="{BCAF3D1B-56D8-4C5A-99AF-79BB783F4C3A}" autoFormatId="16" applyNumberFormats="0" applyBorderFormats="0" applyFontFormats="0" applyPatternFormats="0" applyAlignmentFormats="0" applyWidthHeightFormats="0">
  <queryTableRefresh nextId="6">
    <queryTableFields count="4">
      <queryTableField id="1" name="Ano" tableColumnId="1"/>
      <queryTableField id="2" name="Mês" tableColumnId="2"/>
      <queryTableField id="4" name="Nome do Mês" tableColumnId="4"/>
      <queryTableField id="3" name="Valor de Vend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0EDFD112-6119-4DDC-96D1-C30D04B1664A}" autoFormatId="16" applyNumberFormats="0" applyBorderFormats="0" applyFontFormats="0" applyPatternFormats="0" applyAlignmentFormats="0" applyWidthHeightFormats="0">
  <queryTableRefresh nextId="3">
    <queryTableFields count="2">
      <queryTableField id="1" name="Ano" tableColumnId="1"/>
      <queryTableField id="2" name="Valor de Venda Anua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0554871-86AA-418E-9618-4EC0DA01EA9E}" autoFormatId="16" applyNumberFormats="0" applyBorderFormats="0" applyFontFormats="0" applyPatternFormats="0" applyAlignmentFormats="0" applyWidthHeightFormats="0">
  <queryTableRefresh nextId="4">
    <queryTableFields count="3">
      <queryTableField id="1" name="Vendas.Mês" tableColumnId="1"/>
      <queryTableField id="2" name="Vendas.Nome do Mês" tableColumnId="2"/>
      <queryTableField id="3" name="Faturament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1B7267-D618-4092-A05E-4B19E9A2500E}" autoFormatId="16" applyNumberFormats="0" applyBorderFormats="0" applyFontFormats="0" applyPatternFormats="0" applyAlignmentFormats="0" applyWidthHeightFormats="0">
  <queryTableRefresh nextId="10">
    <queryTableFields count="3">
      <queryTableField id="4" name="Vendas.Mês" tableColumnId="4"/>
      <queryTableField id="5" name="Vendas.Nome do Mês" tableColumnId="5"/>
      <queryTableField id="9" name="Faturament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47D54-7D47-4EB1-9FEB-277E42A8D3E2}" name="Vendas" displayName="Vendas" ref="A1:G338" tableType="queryTable" totalsRowShown="0">
  <autoFilter ref="A1:G338" xr:uid="{E0247D54-7D47-4EB1-9FEB-277E42A8D3E2}"/>
  <tableColumns count="7">
    <tableColumn id="1" xr3:uid="{4F899103-C77A-4785-ABE1-E24F288BB53E}" uniqueName="1" name="Data" queryTableFieldId="1" dataDxfId="14"/>
    <tableColumn id="5" xr3:uid="{48316794-20EB-4200-ABA3-EB2F4B4C4C94}" uniqueName="5" name="Ano" queryTableFieldId="5"/>
    <tableColumn id="6" xr3:uid="{28BCE9CF-D87F-4813-AEF5-9C0B933A2FA9}" uniqueName="6" name="Mês" queryTableFieldId="6"/>
    <tableColumn id="7" xr3:uid="{9766E503-2A2E-4E65-9B03-276F0F746DE8}" uniqueName="7" name="Nome do Mês" queryTableFieldId="7" dataDxfId="13"/>
    <tableColumn id="2" xr3:uid="{599AB545-31F5-4373-88BF-B6149F2137BC}" uniqueName="2" name="ID Produto" queryTableFieldId="2"/>
    <tableColumn id="3" xr3:uid="{5FE9684F-9F9C-48C0-A7A3-DDF03F5F8461}" uniqueName="3" name="Quantidade" queryTableFieldId="3"/>
    <tableColumn id="4" xr3:uid="{CA169AE3-7234-413E-B290-C7E65C180594}" uniqueName="4" name="Preç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89B5A-322A-427C-8C5B-F806558C9BB7}" name="Ano" displayName="Ano" ref="K1:K3" totalsRowShown="0" headerRowDxfId="12" headerRowBorderDxfId="11" tableBorderDxfId="10">
  <autoFilter ref="K1:K3" xr:uid="{42589B5A-322A-427C-8C5B-F806558C9BB7}"/>
  <tableColumns count="1">
    <tableColumn id="1" xr3:uid="{3EF09B44-3480-40CD-A518-C891810EF80D}" name="A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2ECC8B-A93C-4ED2-9549-6D33D72B5C45}" name="tb_faturamento_mensal" displayName="tb_faturamento_mensal" ref="G2:I14" totalsRowShown="0" headerRowDxfId="9" tableBorderDxfId="8">
  <autoFilter ref="G2:I14" xr:uid="{672ECC8B-A93C-4ED2-9549-6D33D72B5C45}"/>
  <tableColumns count="3">
    <tableColumn id="1" xr3:uid="{51E52B56-0A13-4162-B4A0-9922B330BF11}" name="N. Mês" dataDxfId="7"/>
    <tableColumn id="2" xr3:uid="{0561099E-04FD-4BCC-B981-A9D260E53F76}" name="Mês" dataDxfId="6">
      <calculatedColumnFormula>LEFT(INDEX(Vendas[Nome do Mês],MATCH(tb_faturamento_mensal[[#This Row],[N. Mês]],Vendas[Mês],0),1),3)</calculatedColumnFormula>
    </tableColumn>
    <tableColumn id="3" xr3:uid="{F0401606-3D2D-428D-9DA7-9C7963DC2621}" name="Faturamento" dataDxfId="5">
      <calculatedColumnFormula>SUMIFS(Vendas[Preço],Vendas[Mês],G3,Vendas[Ano],$B$1)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0D04F3-91A0-4406-9282-A3E5E9D7C677}" name="Vendas__3" displayName="Vendas__3" ref="A1:D16" tableType="queryTable" totalsRowShown="0">
  <autoFilter ref="A1:D16" xr:uid="{AA0D04F3-91A0-4406-9282-A3E5E9D7C677}"/>
  <tableColumns count="4">
    <tableColumn id="1" xr3:uid="{189A168D-C20D-4D2D-B6CA-568738B0AC85}" uniqueName="1" name="Ano" queryTableFieldId="1"/>
    <tableColumn id="2" xr3:uid="{6B5B71D5-A4E8-4246-B189-FAED460F3E32}" uniqueName="2" name="Mês" queryTableFieldId="2"/>
    <tableColumn id="4" xr3:uid="{E8B5A5ED-ED7F-41A8-BFDC-D1F339C446B7}" uniqueName="4" name="Nome do Mês" queryTableFieldId="4" dataDxfId="4"/>
    <tableColumn id="3" xr3:uid="{429017FC-082A-45DE-8132-8CA22C6EB6E3}" uniqueName="3" name="Valor de Venda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AF6043-D69C-4E8F-B477-8CA6C0695D67}" name="Vendas__2" displayName="Vendas__2" ref="A1:B3" tableType="queryTable" totalsRowShown="0">
  <autoFilter ref="A1:B3" xr:uid="{E2AF6043-D69C-4E8F-B477-8CA6C0695D67}"/>
  <tableColumns count="2">
    <tableColumn id="1" xr3:uid="{EB5E813A-ACB2-4E94-8EEA-BA86DB5A7714}" uniqueName="1" name="Ano" queryTableFieldId="1"/>
    <tableColumn id="2" xr3:uid="{14615ADD-5EEE-47F0-B5C0-05F3FF1EE02C}" uniqueName="2" name="Valor de Venda Anual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AF65C1-5005-4A0A-861F-9FC488C58FBC}" name="AnoDash__2" displayName="AnoDash__2" ref="A1:C13" tableType="queryTable" totalsRowShown="0">
  <autoFilter ref="A1:C13" xr:uid="{9BAF65C1-5005-4A0A-861F-9FC488C58FBC}"/>
  <tableColumns count="3">
    <tableColumn id="1" xr3:uid="{F95D6B26-6358-48DA-8946-6D51C784660C}" uniqueName="1" name="Vendas.Mês" queryTableFieldId="1"/>
    <tableColumn id="2" xr3:uid="{F2C3CA26-1E2D-4ED0-A658-4EC3F5AF9633}" uniqueName="2" name="Vendas.Nome do Mês" queryTableFieldId="2" dataDxfId="1"/>
    <tableColumn id="3" xr3:uid="{E5A5ADF3-7011-456E-81D9-F9CED077BB95}" uniqueName="3" name="Faturamento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F2A241-53CE-4814-B107-2F45BE50FA0F}" name="AnoDash_2" displayName="AnoDash_2" ref="A1:C13" tableType="queryTable" totalsRowShown="0">
  <autoFilter ref="A1:C13" xr:uid="{91F2A241-53CE-4814-B107-2F45BE50FA0F}"/>
  <tableColumns count="3">
    <tableColumn id="4" xr3:uid="{8291F099-302C-423D-A960-80BD938BCEB9}" uniqueName="4" name="Vendas.Mês" queryTableFieldId="4"/>
    <tableColumn id="5" xr3:uid="{000886FD-8A35-474E-9298-A9EE86377DFA}" uniqueName="5" name="Vendas.Nome do Mês" queryTableFieldId="5" dataDxfId="0"/>
    <tableColumn id="9" xr3:uid="{472C8BA7-11B7-4FBE-8C72-9E6FCD2B52C4}" uniqueName="9" name="Faturamento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969DE9-7BA9-452F-BFA9-131440EA21DF}" name="AnoDash" displayName="AnoDash" ref="K1:K2" totalsRowShown="0">
  <autoFilter ref="K1:K2" xr:uid="{87969DE9-7BA9-452F-BFA9-131440EA21DF}"/>
  <tableColumns count="1">
    <tableColumn id="1" xr3:uid="{F8DA1607-CE41-4F60-A2FF-657ACB05EC78}" name="Ano">
      <calculatedColumnFormula>B1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E04E-4C5F-4B88-931C-8EB284E47CAE}">
  <dimension ref="A1:G338"/>
  <sheetViews>
    <sheetView zoomScale="140" zoomScaleNormal="140" workbookViewId="0">
      <selection activeCell="E10" sqref="E10"/>
    </sheetView>
  </sheetViews>
  <sheetFormatPr defaultRowHeight="15" x14ac:dyDescent="0.25"/>
  <cols>
    <col min="1" max="1" width="11.5703125" bestFit="1" customWidth="1"/>
    <col min="2" max="2" width="6.855468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3.7109375" bestFit="1" customWidth="1"/>
    <col min="7" max="7" width="8.28515625" bestFit="1" customWidth="1"/>
    <col min="8" max="8" width="17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 s="1">
        <v>44564</v>
      </c>
      <c r="B2">
        <v>2022</v>
      </c>
      <c r="C2">
        <v>1</v>
      </c>
      <c r="D2" t="s">
        <v>7</v>
      </c>
      <c r="E2">
        <v>510</v>
      </c>
      <c r="F2">
        <v>5</v>
      </c>
      <c r="G2">
        <v>30</v>
      </c>
    </row>
    <row r="3" spans="1:7" x14ac:dyDescent="0.25">
      <c r="A3" s="1">
        <v>44564</v>
      </c>
      <c r="B3">
        <v>2022</v>
      </c>
      <c r="C3">
        <v>1</v>
      </c>
      <c r="D3" t="s">
        <v>7</v>
      </c>
      <c r="E3">
        <v>516</v>
      </c>
      <c r="F3">
        <v>4</v>
      </c>
      <c r="G3">
        <v>18</v>
      </c>
    </row>
    <row r="4" spans="1:7" x14ac:dyDescent="0.25">
      <c r="A4" s="1">
        <v>44565</v>
      </c>
      <c r="B4">
        <v>2022</v>
      </c>
      <c r="C4">
        <v>1</v>
      </c>
      <c r="D4" t="s">
        <v>7</v>
      </c>
      <c r="E4">
        <v>510</v>
      </c>
      <c r="F4">
        <v>7</v>
      </c>
      <c r="G4">
        <v>42</v>
      </c>
    </row>
    <row r="5" spans="1:7" x14ac:dyDescent="0.25">
      <c r="A5" s="1">
        <v>44565</v>
      </c>
      <c r="B5">
        <v>2022</v>
      </c>
      <c r="C5">
        <v>1</v>
      </c>
      <c r="D5" t="s">
        <v>7</v>
      </c>
      <c r="E5">
        <v>514</v>
      </c>
      <c r="F5">
        <v>10</v>
      </c>
      <c r="G5">
        <v>65</v>
      </c>
    </row>
    <row r="6" spans="1:7" x14ac:dyDescent="0.25">
      <c r="A6" s="1">
        <v>44566</v>
      </c>
      <c r="B6">
        <v>2022</v>
      </c>
      <c r="C6">
        <v>1</v>
      </c>
      <c r="D6" t="s">
        <v>7</v>
      </c>
      <c r="E6">
        <v>548</v>
      </c>
      <c r="F6">
        <v>3</v>
      </c>
      <c r="G6">
        <v>6</v>
      </c>
    </row>
    <row r="7" spans="1:7" x14ac:dyDescent="0.25">
      <c r="A7" s="1">
        <v>44566</v>
      </c>
      <c r="B7">
        <v>2022</v>
      </c>
      <c r="C7">
        <v>1</v>
      </c>
      <c r="D7" t="s">
        <v>7</v>
      </c>
      <c r="E7">
        <v>510</v>
      </c>
      <c r="F7">
        <v>3</v>
      </c>
      <c r="G7">
        <v>18</v>
      </c>
    </row>
    <row r="8" spans="1:7" x14ac:dyDescent="0.25">
      <c r="A8" s="1">
        <v>44567</v>
      </c>
      <c r="B8">
        <v>2022</v>
      </c>
      <c r="C8">
        <v>1</v>
      </c>
      <c r="D8" t="s">
        <v>7</v>
      </c>
      <c r="E8">
        <v>530</v>
      </c>
      <c r="F8">
        <v>3</v>
      </c>
      <c r="G8">
        <v>25.5</v>
      </c>
    </row>
    <row r="9" spans="1:7" x14ac:dyDescent="0.25">
      <c r="A9" s="1">
        <v>44567</v>
      </c>
      <c r="B9">
        <v>2022</v>
      </c>
      <c r="C9">
        <v>1</v>
      </c>
      <c r="D9" t="s">
        <v>7</v>
      </c>
      <c r="E9">
        <v>540</v>
      </c>
      <c r="F9">
        <v>5</v>
      </c>
      <c r="G9">
        <v>37.5</v>
      </c>
    </row>
    <row r="10" spans="1:7" x14ac:dyDescent="0.25">
      <c r="A10" s="1">
        <v>44568</v>
      </c>
      <c r="B10">
        <v>2022</v>
      </c>
      <c r="C10">
        <v>1</v>
      </c>
      <c r="D10" t="s">
        <v>7</v>
      </c>
      <c r="E10">
        <v>524</v>
      </c>
      <c r="F10">
        <v>6</v>
      </c>
      <c r="G10">
        <v>12</v>
      </c>
    </row>
    <row r="11" spans="1:7" x14ac:dyDescent="0.25">
      <c r="A11" s="1">
        <v>44568</v>
      </c>
      <c r="B11">
        <v>2022</v>
      </c>
      <c r="C11">
        <v>1</v>
      </c>
      <c r="D11" t="s">
        <v>7</v>
      </c>
      <c r="E11">
        <v>562</v>
      </c>
      <c r="F11">
        <v>2</v>
      </c>
      <c r="G11">
        <v>10</v>
      </c>
    </row>
    <row r="12" spans="1:7" x14ac:dyDescent="0.25">
      <c r="A12" s="1">
        <v>44571</v>
      </c>
      <c r="B12">
        <v>2022</v>
      </c>
      <c r="C12">
        <v>1</v>
      </c>
      <c r="D12" t="s">
        <v>7</v>
      </c>
      <c r="E12">
        <v>560</v>
      </c>
      <c r="F12">
        <v>2</v>
      </c>
      <c r="G12">
        <v>16</v>
      </c>
    </row>
    <row r="13" spans="1:7" x14ac:dyDescent="0.25">
      <c r="A13" s="1">
        <v>44571</v>
      </c>
      <c r="B13">
        <v>2022</v>
      </c>
      <c r="C13">
        <v>1</v>
      </c>
      <c r="D13" t="s">
        <v>7</v>
      </c>
      <c r="E13">
        <v>542</v>
      </c>
      <c r="F13">
        <v>2</v>
      </c>
      <c r="G13">
        <v>20</v>
      </c>
    </row>
    <row r="14" spans="1:7" x14ac:dyDescent="0.25">
      <c r="A14" s="1">
        <v>44573</v>
      </c>
      <c r="B14">
        <v>2022</v>
      </c>
      <c r="C14">
        <v>1</v>
      </c>
      <c r="D14" t="s">
        <v>7</v>
      </c>
      <c r="E14">
        <v>510</v>
      </c>
      <c r="F14">
        <v>3</v>
      </c>
      <c r="G14">
        <v>18</v>
      </c>
    </row>
    <row r="15" spans="1:7" x14ac:dyDescent="0.25">
      <c r="A15" s="1">
        <v>44573</v>
      </c>
      <c r="B15">
        <v>2022</v>
      </c>
      <c r="C15">
        <v>1</v>
      </c>
      <c r="D15" t="s">
        <v>7</v>
      </c>
      <c r="E15">
        <v>510</v>
      </c>
      <c r="F15">
        <v>5</v>
      </c>
      <c r="G15">
        <v>30</v>
      </c>
    </row>
    <row r="16" spans="1:7" x14ac:dyDescent="0.25">
      <c r="A16" s="1">
        <v>44575</v>
      </c>
      <c r="B16">
        <v>2022</v>
      </c>
      <c r="C16">
        <v>1</v>
      </c>
      <c r="D16" t="s">
        <v>7</v>
      </c>
      <c r="E16">
        <v>518</v>
      </c>
      <c r="F16">
        <v>4</v>
      </c>
      <c r="G16">
        <v>16</v>
      </c>
    </row>
    <row r="17" spans="1:7" x14ac:dyDescent="0.25">
      <c r="A17" s="1">
        <v>44575</v>
      </c>
      <c r="B17">
        <v>2022</v>
      </c>
      <c r="C17">
        <v>1</v>
      </c>
      <c r="D17" t="s">
        <v>7</v>
      </c>
      <c r="E17">
        <v>560</v>
      </c>
      <c r="F17">
        <v>4</v>
      </c>
      <c r="G17">
        <v>32</v>
      </c>
    </row>
    <row r="18" spans="1:7" x14ac:dyDescent="0.25">
      <c r="A18" s="1">
        <v>44578</v>
      </c>
      <c r="B18">
        <v>2022</v>
      </c>
      <c r="C18">
        <v>1</v>
      </c>
      <c r="D18" t="s">
        <v>7</v>
      </c>
      <c r="E18">
        <v>510</v>
      </c>
      <c r="F18">
        <v>2</v>
      </c>
      <c r="G18">
        <v>12</v>
      </c>
    </row>
    <row r="19" spans="1:7" x14ac:dyDescent="0.25">
      <c r="A19" s="1">
        <v>44578</v>
      </c>
      <c r="B19">
        <v>2022</v>
      </c>
      <c r="C19">
        <v>1</v>
      </c>
      <c r="D19" t="s">
        <v>7</v>
      </c>
      <c r="E19">
        <v>580</v>
      </c>
      <c r="F19">
        <v>5</v>
      </c>
      <c r="G19">
        <v>40</v>
      </c>
    </row>
    <row r="20" spans="1:7" x14ac:dyDescent="0.25">
      <c r="A20" s="1">
        <v>44580</v>
      </c>
      <c r="B20">
        <v>2022</v>
      </c>
      <c r="C20">
        <v>1</v>
      </c>
      <c r="D20" t="s">
        <v>7</v>
      </c>
      <c r="E20">
        <v>578</v>
      </c>
      <c r="F20">
        <v>1</v>
      </c>
      <c r="G20">
        <v>15.5</v>
      </c>
    </row>
    <row r="21" spans="1:7" x14ac:dyDescent="0.25">
      <c r="A21" s="1">
        <v>44580</v>
      </c>
      <c r="B21">
        <v>2022</v>
      </c>
      <c r="C21">
        <v>1</v>
      </c>
      <c r="D21" t="s">
        <v>7</v>
      </c>
      <c r="E21">
        <v>510</v>
      </c>
      <c r="F21">
        <v>7</v>
      </c>
      <c r="G21">
        <v>42</v>
      </c>
    </row>
    <row r="22" spans="1:7" x14ac:dyDescent="0.25">
      <c r="A22" s="1">
        <v>44582</v>
      </c>
      <c r="B22">
        <v>2022</v>
      </c>
      <c r="C22">
        <v>1</v>
      </c>
      <c r="D22" t="s">
        <v>7</v>
      </c>
      <c r="E22">
        <v>530</v>
      </c>
      <c r="F22">
        <v>2</v>
      </c>
      <c r="G22">
        <v>17</v>
      </c>
    </row>
    <row r="23" spans="1:7" x14ac:dyDescent="0.25">
      <c r="A23" s="1">
        <v>44582</v>
      </c>
      <c r="B23">
        <v>2022</v>
      </c>
      <c r="C23">
        <v>1</v>
      </c>
      <c r="D23" t="s">
        <v>7</v>
      </c>
      <c r="E23">
        <v>540</v>
      </c>
      <c r="F23">
        <v>10</v>
      </c>
      <c r="G23">
        <v>75</v>
      </c>
    </row>
    <row r="24" spans="1:7" x14ac:dyDescent="0.25">
      <c r="A24" s="1">
        <v>44585</v>
      </c>
      <c r="B24">
        <v>2022</v>
      </c>
      <c r="C24">
        <v>1</v>
      </c>
      <c r="D24" t="s">
        <v>7</v>
      </c>
      <c r="E24">
        <v>536</v>
      </c>
      <c r="F24">
        <v>3</v>
      </c>
      <c r="G24">
        <v>15</v>
      </c>
    </row>
    <row r="25" spans="1:7" x14ac:dyDescent="0.25">
      <c r="A25" s="1">
        <v>44585</v>
      </c>
      <c r="B25">
        <v>2022</v>
      </c>
      <c r="C25">
        <v>1</v>
      </c>
      <c r="D25" t="s">
        <v>7</v>
      </c>
      <c r="E25">
        <v>580</v>
      </c>
      <c r="F25">
        <v>4</v>
      </c>
      <c r="G25">
        <v>32</v>
      </c>
    </row>
    <row r="26" spans="1:7" x14ac:dyDescent="0.25">
      <c r="A26" s="1">
        <v>44587</v>
      </c>
      <c r="B26">
        <v>2022</v>
      </c>
      <c r="C26">
        <v>1</v>
      </c>
      <c r="D26" t="s">
        <v>7</v>
      </c>
      <c r="E26">
        <v>520</v>
      </c>
      <c r="F26">
        <v>4</v>
      </c>
      <c r="G26">
        <v>16</v>
      </c>
    </row>
    <row r="27" spans="1:7" x14ac:dyDescent="0.25">
      <c r="A27" s="1">
        <v>44587</v>
      </c>
      <c r="B27">
        <v>2022</v>
      </c>
      <c r="C27">
        <v>1</v>
      </c>
      <c r="D27" t="s">
        <v>7</v>
      </c>
      <c r="E27">
        <v>548</v>
      </c>
      <c r="F27">
        <v>2</v>
      </c>
      <c r="G27">
        <v>4</v>
      </c>
    </row>
    <row r="28" spans="1:7" x14ac:dyDescent="0.25">
      <c r="A28" s="1">
        <v>44589</v>
      </c>
      <c r="B28">
        <v>2022</v>
      </c>
      <c r="C28">
        <v>1</v>
      </c>
      <c r="D28" t="s">
        <v>7</v>
      </c>
      <c r="E28">
        <v>522</v>
      </c>
      <c r="F28">
        <v>5</v>
      </c>
      <c r="G28">
        <v>20</v>
      </c>
    </row>
    <row r="29" spans="1:7" x14ac:dyDescent="0.25">
      <c r="A29" s="1">
        <v>44589</v>
      </c>
      <c r="B29">
        <v>2022</v>
      </c>
      <c r="C29">
        <v>1</v>
      </c>
      <c r="D29" t="s">
        <v>7</v>
      </c>
      <c r="E29">
        <v>510</v>
      </c>
      <c r="F29">
        <v>5</v>
      </c>
      <c r="G29">
        <v>30</v>
      </c>
    </row>
    <row r="30" spans="1:7" x14ac:dyDescent="0.25">
      <c r="A30" s="1">
        <v>44592</v>
      </c>
      <c r="B30">
        <v>2022</v>
      </c>
      <c r="C30">
        <v>1</v>
      </c>
      <c r="D30" t="s">
        <v>7</v>
      </c>
      <c r="E30">
        <v>580</v>
      </c>
      <c r="F30">
        <v>5</v>
      </c>
      <c r="G30">
        <v>40</v>
      </c>
    </row>
    <row r="31" spans="1:7" x14ac:dyDescent="0.25">
      <c r="A31" s="1">
        <v>44592</v>
      </c>
      <c r="B31">
        <v>2022</v>
      </c>
      <c r="C31">
        <v>1</v>
      </c>
      <c r="D31" t="s">
        <v>7</v>
      </c>
      <c r="E31">
        <v>510</v>
      </c>
      <c r="F31">
        <v>5</v>
      </c>
      <c r="G31">
        <v>30</v>
      </c>
    </row>
    <row r="32" spans="1:7" x14ac:dyDescent="0.25">
      <c r="A32" s="1">
        <v>44599</v>
      </c>
      <c r="B32">
        <v>2022</v>
      </c>
      <c r="C32">
        <v>2</v>
      </c>
      <c r="D32" t="s">
        <v>8</v>
      </c>
      <c r="E32">
        <v>532</v>
      </c>
      <c r="F32">
        <v>2</v>
      </c>
      <c r="G32">
        <v>20</v>
      </c>
    </row>
    <row r="33" spans="1:7" x14ac:dyDescent="0.25">
      <c r="A33" s="1">
        <v>44599</v>
      </c>
      <c r="B33">
        <v>2022</v>
      </c>
      <c r="C33">
        <v>2</v>
      </c>
      <c r="D33" t="s">
        <v>8</v>
      </c>
      <c r="E33">
        <v>544</v>
      </c>
      <c r="F33">
        <v>3</v>
      </c>
      <c r="G33">
        <v>36</v>
      </c>
    </row>
    <row r="34" spans="1:7" x14ac:dyDescent="0.25">
      <c r="A34" s="1">
        <v>44599</v>
      </c>
      <c r="B34">
        <v>2022</v>
      </c>
      <c r="C34">
        <v>2</v>
      </c>
      <c r="D34" t="s">
        <v>8</v>
      </c>
      <c r="E34">
        <v>514</v>
      </c>
      <c r="F34">
        <v>11</v>
      </c>
      <c r="G34">
        <v>71.5</v>
      </c>
    </row>
    <row r="35" spans="1:7" x14ac:dyDescent="0.25">
      <c r="A35" s="1">
        <v>44599</v>
      </c>
      <c r="B35">
        <v>2022</v>
      </c>
      <c r="C35">
        <v>2</v>
      </c>
      <c r="D35" t="s">
        <v>8</v>
      </c>
      <c r="E35">
        <v>548</v>
      </c>
      <c r="F35">
        <v>10</v>
      </c>
      <c r="G35">
        <v>20</v>
      </c>
    </row>
    <row r="36" spans="1:7" x14ac:dyDescent="0.25">
      <c r="A36" s="1">
        <v>44600</v>
      </c>
      <c r="B36">
        <v>2022</v>
      </c>
      <c r="C36">
        <v>2</v>
      </c>
      <c r="D36" t="s">
        <v>8</v>
      </c>
      <c r="E36">
        <v>536</v>
      </c>
      <c r="F36">
        <v>5</v>
      </c>
      <c r="G36">
        <v>25</v>
      </c>
    </row>
    <row r="37" spans="1:7" x14ac:dyDescent="0.25">
      <c r="A37" s="1">
        <v>44600</v>
      </c>
      <c r="B37">
        <v>2022</v>
      </c>
      <c r="C37">
        <v>2</v>
      </c>
      <c r="D37" t="s">
        <v>8</v>
      </c>
      <c r="E37">
        <v>542</v>
      </c>
      <c r="F37">
        <v>3</v>
      </c>
      <c r="G37">
        <v>30</v>
      </c>
    </row>
    <row r="38" spans="1:7" x14ac:dyDescent="0.25">
      <c r="A38" s="1">
        <v>44601</v>
      </c>
      <c r="B38">
        <v>2022</v>
      </c>
      <c r="C38">
        <v>2</v>
      </c>
      <c r="D38" t="s">
        <v>8</v>
      </c>
      <c r="E38">
        <v>514</v>
      </c>
      <c r="F38">
        <v>12</v>
      </c>
      <c r="G38">
        <v>78</v>
      </c>
    </row>
    <row r="39" spans="1:7" x14ac:dyDescent="0.25">
      <c r="A39" s="1">
        <v>44601</v>
      </c>
      <c r="B39">
        <v>2022</v>
      </c>
      <c r="C39">
        <v>2</v>
      </c>
      <c r="D39" t="s">
        <v>8</v>
      </c>
      <c r="E39">
        <v>548</v>
      </c>
      <c r="F39">
        <v>10</v>
      </c>
      <c r="G39">
        <v>20</v>
      </c>
    </row>
    <row r="40" spans="1:7" x14ac:dyDescent="0.25">
      <c r="A40" s="1">
        <v>44602</v>
      </c>
      <c r="B40">
        <v>2022</v>
      </c>
      <c r="C40">
        <v>2</v>
      </c>
      <c r="D40" t="s">
        <v>8</v>
      </c>
      <c r="E40">
        <v>540</v>
      </c>
      <c r="F40">
        <v>5</v>
      </c>
      <c r="G40">
        <v>37.5</v>
      </c>
    </row>
    <row r="41" spans="1:7" x14ac:dyDescent="0.25">
      <c r="A41" s="1">
        <v>44602</v>
      </c>
      <c r="B41">
        <v>2022</v>
      </c>
      <c r="C41">
        <v>2</v>
      </c>
      <c r="D41" t="s">
        <v>8</v>
      </c>
      <c r="E41">
        <v>560</v>
      </c>
      <c r="F41">
        <v>5</v>
      </c>
      <c r="G41">
        <v>40</v>
      </c>
    </row>
    <row r="42" spans="1:7" x14ac:dyDescent="0.25">
      <c r="A42" s="1">
        <v>44603</v>
      </c>
      <c r="B42">
        <v>2022</v>
      </c>
      <c r="C42">
        <v>2</v>
      </c>
      <c r="D42" t="s">
        <v>8</v>
      </c>
      <c r="E42">
        <v>516</v>
      </c>
      <c r="F42">
        <v>7</v>
      </c>
      <c r="G42">
        <v>31.5</v>
      </c>
    </row>
    <row r="43" spans="1:7" x14ac:dyDescent="0.25">
      <c r="A43" s="1">
        <v>44603</v>
      </c>
      <c r="B43">
        <v>2022</v>
      </c>
      <c r="C43">
        <v>2</v>
      </c>
      <c r="D43" t="s">
        <v>8</v>
      </c>
      <c r="E43">
        <v>530</v>
      </c>
      <c r="F43">
        <v>5</v>
      </c>
      <c r="G43">
        <v>42.5</v>
      </c>
    </row>
    <row r="44" spans="1:7" x14ac:dyDescent="0.25">
      <c r="A44" s="1">
        <v>44613</v>
      </c>
      <c r="B44">
        <v>2022</v>
      </c>
      <c r="C44">
        <v>2</v>
      </c>
      <c r="D44" t="s">
        <v>8</v>
      </c>
      <c r="E44">
        <v>518</v>
      </c>
      <c r="F44">
        <v>4</v>
      </c>
      <c r="G44">
        <v>16</v>
      </c>
    </row>
    <row r="45" spans="1:7" x14ac:dyDescent="0.25">
      <c r="A45" s="1">
        <v>44613</v>
      </c>
      <c r="B45">
        <v>2022</v>
      </c>
      <c r="C45">
        <v>2</v>
      </c>
      <c r="D45" t="s">
        <v>8</v>
      </c>
      <c r="E45">
        <v>524</v>
      </c>
      <c r="F45">
        <v>3</v>
      </c>
      <c r="G45">
        <v>6</v>
      </c>
    </row>
    <row r="46" spans="1:7" x14ac:dyDescent="0.25">
      <c r="A46" s="1">
        <v>44615</v>
      </c>
      <c r="B46">
        <v>2022</v>
      </c>
      <c r="C46">
        <v>2</v>
      </c>
      <c r="D46" t="s">
        <v>8</v>
      </c>
      <c r="E46">
        <v>520</v>
      </c>
      <c r="F46">
        <v>6</v>
      </c>
      <c r="G46">
        <v>24</v>
      </c>
    </row>
    <row r="47" spans="1:7" x14ac:dyDescent="0.25">
      <c r="A47" s="1">
        <v>44615</v>
      </c>
      <c r="B47">
        <v>2022</v>
      </c>
      <c r="C47">
        <v>2</v>
      </c>
      <c r="D47" t="s">
        <v>8</v>
      </c>
      <c r="E47">
        <v>580</v>
      </c>
      <c r="F47">
        <v>6</v>
      </c>
      <c r="G47">
        <v>48</v>
      </c>
    </row>
    <row r="48" spans="1:7" x14ac:dyDescent="0.25">
      <c r="A48" s="1">
        <v>44616</v>
      </c>
      <c r="B48">
        <v>2022</v>
      </c>
      <c r="C48">
        <v>2</v>
      </c>
      <c r="D48" t="s">
        <v>8</v>
      </c>
      <c r="E48">
        <v>522</v>
      </c>
      <c r="F48">
        <v>6</v>
      </c>
      <c r="G48">
        <v>24</v>
      </c>
    </row>
    <row r="49" spans="1:7" x14ac:dyDescent="0.25">
      <c r="A49" s="1">
        <v>44616</v>
      </c>
      <c r="B49">
        <v>2022</v>
      </c>
      <c r="C49">
        <v>2</v>
      </c>
      <c r="D49" t="s">
        <v>8</v>
      </c>
      <c r="E49">
        <v>510</v>
      </c>
      <c r="F49">
        <v>6</v>
      </c>
      <c r="G49">
        <v>36</v>
      </c>
    </row>
    <row r="50" spans="1:7" x14ac:dyDescent="0.25">
      <c r="A50" s="1">
        <v>44617</v>
      </c>
      <c r="B50">
        <v>2022</v>
      </c>
      <c r="C50">
        <v>2</v>
      </c>
      <c r="D50" t="s">
        <v>8</v>
      </c>
      <c r="E50">
        <v>562</v>
      </c>
      <c r="F50">
        <v>5</v>
      </c>
      <c r="G50">
        <v>25</v>
      </c>
    </row>
    <row r="51" spans="1:7" x14ac:dyDescent="0.25">
      <c r="A51" s="1">
        <v>44617</v>
      </c>
      <c r="B51">
        <v>2022</v>
      </c>
      <c r="C51">
        <v>2</v>
      </c>
      <c r="D51" t="s">
        <v>8</v>
      </c>
      <c r="E51">
        <v>510</v>
      </c>
      <c r="F51">
        <v>6</v>
      </c>
      <c r="G51">
        <v>36</v>
      </c>
    </row>
    <row r="52" spans="1:7" x14ac:dyDescent="0.25">
      <c r="A52" s="1">
        <v>44627</v>
      </c>
      <c r="B52">
        <v>2022</v>
      </c>
      <c r="C52">
        <v>3</v>
      </c>
      <c r="D52" t="s">
        <v>9</v>
      </c>
      <c r="E52">
        <v>532</v>
      </c>
      <c r="F52">
        <v>2</v>
      </c>
      <c r="G52">
        <v>20</v>
      </c>
    </row>
    <row r="53" spans="1:7" x14ac:dyDescent="0.25">
      <c r="A53" s="1">
        <v>44627</v>
      </c>
      <c r="B53">
        <v>2022</v>
      </c>
      <c r="C53">
        <v>3</v>
      </c>
      <c r="D53" t="s">
        <v>9</v>
      </c>
      <c r="E53">
        <v>544</v>
      </c>
      <c r="F53">
        <v>4</v>
      </c>
      <c r="G53">
        <v>48</v>
      </c>
    </row>
    <row r="54" spans="1:7" x14ac:dyDescent="0.25">
      <c r="A54" s="1">
        <v>44628</v>
      </c>
      <c r="B54">
        <v>2022</v>
      </c>
      <c r="C54">
        <v>3</v>
      </c>
      <c r="D54" t="s">
        <v>9</v>
      </c>
      <c r="E54">
        <v>536</v>
      </c>
      <c r="F54">
        <v>5</v>
      </c>
      <c r="G54">
        <v>25</v>
      </c>
    </row>
    <row r="55" spans="1:7" x14ac:dyDescent="0.25">
      <c r="A55" s="1">
        <v>44628</v>
      </c>
      <c r="B55">
        <v>2022</v>
      </c>
      <c r="C55">
        <v>3</v>
      </c>
      <c r="D55" t="s">
        <v>9</v>
      </c>
      <c r="E55">
        <v>580</v>
      </c>
      <c r="F55">
        <v>7</v>
      </c>
      <c r="G55">
        <v>56</v>
      </c>
    </row>
    <row r="56" spans="1:7" x14ac:dyDescent="0.25">
      <c r="A56" s="1">
        <v>44634</v>
      </c>
      <c r="B56">
        <v>2022</v>
      </c>
      <c r="C56">
        <v>3</v>
      </c>
      <c r="D56" t="s">
        <v>9</v>
      </c>
      <c r="E56">
        <v>514</v>
      </c>
      <c r="F56">
        <v>9</v>
      </c>
      <c r="G56">
        <v>58.5</v>
      </c>
    </row>
    <row r="57" spans="1:7" x14ac:dyDescent="0.25">
      <c r="A57" s="1">
        <v>44634</v>
      </c>
      <c r="B57">
        <v>2022</v>
      </c>
      <c r="C57">
        <v>3</v>
      </c>
      <c r="D57" t="s">
        <v>9</v>
      </c>
      <c r="E57">
        <v>548</v>
      </c>
      <c r="F57">
        <v>10</v>
      </c>
      <c r="G57">
        <v>20</v>
      </c>
    </row>
    <row r="58" spans="1:7" x14ac:dyDescent="0.25">
      <c r="A58" s="1">
        <v>44636</v>
      </c>
      <c r="B58">
        <v>2022</v>
      </c>
      <c r="C58">
        <v>3</v>
      </c>
      <c r="D58" t="s">
        <v>9</v>
      </c>
      <c r="E58">
        <v>540</v>
      </c>
      <c r="F58">
        <v>5</v>
      </c>
      <c r="G58">
        <v>37.5</v>
      </c>
    </row>
    <row r="59" spans="1:7" x14ac:dyDescent="0.25">
      <c r="A59" s="1">
        <v>44636</v>
      </c>
      <c r="B59">
        <v>2022</v>
      </c>
      <c r="C59">
        <v>3</v>
      </c>
      <c r="D59" t="s">
        <v>9</v>
      </c>
      <c r="E59">
        <v>560</v>
      </c>
      <c r="F59">
        <v>5</v>
      </c>
      <c r="G59">
        <v>40</v>
      </c>
    </row>
    <row r="60" spans="1:7" x14ac:dyDescent="0.25">
      <c r="A60" s="1">
        <v>44638</v>
      </c>
      <c r="B60">
        <v>2022</v>
      </c>
      <c r="C60">
        <v>3</v>
      </c>
      <c r="D60" t="s">
        <v>9</v>
      </c>
      <c r="E60">
        <v>516</v>
      </c>
      <c r="F60">
        <v>7</v>
      </c>
      <c r="G60">
        <v>31.5</v>
      </c>
    </row>
    <row r="61" spans="1:7" x14ac:dyDescent="0.25">
      <c r="A61" s="1">
        <v>44638</v>
      </c>
      <c r="B61">
        <v>2022</v>
      </c>
      <c r="C61">
        <v>3</v>
      </c>
      <c r="D61" t="s">
        <v>9</v>
      </c>
      <c r="E61">
        <v>530</v>
      </c>
      <c r="F61">
        <v>5</v>
      </c>
      <c r="G61">
        <v>42.5</v>
      </c>
    </row>
    <row r="62" spans="1:7" x14ac:dyDescent="0.25">
      <c r="A62" s="1">
        <v>44639</v>
      </c>
      <c r="B62">
        <v>2022</v>
      </c>
      <c r="C62">
        <v>3</v>
      </c>
      <c r="D62" t="s">
        <v>9</v>
      </c>
      <c r="E62">
        <v>524</v>
      </c>
      <c r="F62">
        <v>3</v>
      </c>
      <c r="G62">
        <v>6</v>
      </c>
    </row>
    <row r="63" spans="1:7" x14ac:dyDescent="0.25">
      <c r="A63" s="1">
        <v>44639</v>
      </c>
      <c r="B63">
        <v>2022</v>
      </c>
      <c r="C63">
        <v>3</v>
      </c>
      <c r="D63" t="s">
        <v>9</v>
      </c>
      <c r="E63">
        <v>580</v>
      </c>
      <c r="F63">
        <v>5</v>
      </c>
      <c r="G63">
        <v>40</v>
      </c>
    </row>
    <row r="64" spans="1:7" x14ac:dyDescent="0.25">
      <c r="A64" s="1">
        <v>44642</v>
      </c>
      <c r="B64">
        <v>2022</v>
      </c>
      <c r="C64">
        <v>3</v>
      </c>
      <c r="D64" t="s">
        <v>9</v>
      </c>
      <c r="E64">
        <v>518</v>
      </c>
      <c r="F64">
        <v>4</v>
      </c>
      <c r="G64">
        <v>16</v>
      </c>
    </row>
    <row r="65" spans="1:7" x14ac:dyDescent="0.25">
      <c r="A65" s="1">
        <v>44642</v>
      </c>
      <c r="B65">
        <v>2022</v>
      </c>
      <c r="C65">
        <v>3</v>
      </c>
      <c r="D65" t="s">
        <v>9</v>
      </c>
      <c r="E65">
        <v>524</v>
      </c>
      <c r="F65">
        <v>3</v>
      </c>
      <c r="G65">
        <v>6</v>
      </c>
    </row>
    <row r="66" spans="1:7" x14ac:dyDescent="0.25">
      <c r="A66" s="1">
        <v>44644</v>
      </c>
      <c r="B66">
        <v>2022</v>
      </c>
      <c r="C66">
        <v>3</v>
      </c>
      <c r="D66" t="s">
        <v>9</v>
      </c>
      <c r="E66">
        <v>520</v>
      </c>
      <c r="F66">
        <v>6</v>
      </c>
      <c r="G66">
        <v>24</v>
      </c>
    </row>
    <row r="67" spans="1:7" x14ac:dyDescent="0.25">
      <c r="A67" s="1">
        <v>44644</v>
      </c>
      <c r="B67">
        <v>2022</v>
      </c>
      <c r="C67">
        <v>3</v>
      </c>
      <c r="D67" t="s">
        <v>9</v>
      </c>
      <c r="E67">
        <v>580</v>
      </c>
      <c r="F67">
        <v>6</v>
      </c>
      <c r="G67">
        <v>48</v>
      </c>
    </row>
    <row r="68" spans="1:7" x14ac:dyDescent="0.25">
      <c r="A68" s="1">
        <v>44646</v>
      </c>
      <c r="B68">
        <v>2022</v>
      </c>
      <c r="C68">
        <v>3</v>
      </c>
      <c r="D68" t="s">
        <v>9</v>
      </c>
      <c r="E68">
        <v>522</v>
      </c>
      <c r="F68">
        <v>6</v>
      </c>
      <c r="G68">
        <v>24</v>
      </c>
    </row>
    <row r="69" spans="1:7" x14ac:dyDescent="0.25">
      <c r="A69" s="1">
        <v>44646</v>
      </c>
      <c r="B69">
        <v>2022</v>
      </c>
      <c r="C69">
        <v>3</v>
      </c>
      <c r="D69" t="s">
        <v>9</v>
      </c>
      <c r="E69">
        <v>510</v>
      </c>
      <c r="F69">
        <v>6</v>
      </c>
      <c r="G69">
        <v>36</v>
      </c>
    </row>
    <row r="70" spans="1:7" x14ac:dyDescent="0.25">
      <c r="A70" s="1">
        <v>44648</v>
      </c>
      <c r="B70">
        <v>2022</v>
      </c>
      <c r="C70">
        <v>3</v>
      </c>
      <c r="D70" t="s">
        <v>9</v>
      </c>
      <c r="E70">
        <v>562</v>
      </c>
      <c r="F70">
        <v>5</v>
      </c>
      <c r="G70">
        <v>25</v>
      </c>
    </row>
    <row r="71" spans="1:7" x14ac:dyDescent="0.25">
      <c r="A71" s="1">
        <v>44648</v>
      </c>
      <c r="B71">
        <v>2022</v>
      </c>
      <c r="C71">
        <v>3</v>
      </c>
      <c r="D71" t="s">
        <v>9</v>
      </c>
      <c r="E71">
        <v>510</v>
      </c>
      <c r="F71">
        <v>6</v>
      </c>
      <c r="G71">
        <v>36</v>
      </c>
    </row>
    <row r="72" spans="1:7" x14ac:dyDescent="0.25">
      <c r="A72" s="1">
        <v>44650</v>
      </c>
      <c r="B72">
        <v>2022</v>
      </c>
      <c r="C72">
        <v>3</v>
      </c>
      <c r="D72" t="s">
        <v>9</v>
      </c>
      <c r="E72">
        <v>544</v>
      </c>
      <c r="F72">
        <v>2</v>
      </c>
      <c r="G72">
        <v>24</v>
      </c>
    </row>
    <row r="73" spans="1:7" x14ac:dyDescent="0.25">
      <c r="A73" s="1">
        <v>44655</v>
      </c>
      <c r="B73">
        <v>2022</v>
      </c>
      <c r="C73">
        <v>4</v>
      </c>
      <c r="D73" t="s">
        <v>10</v>
      </c>
      <c r="E73">
        <v>532</v>
      </c>
      <c r="F73">
        <v>2</v>
      </c>
      <c r="G73">
        <v>20</v>
      </c>
    </row>
    <row r="74" spans="1:7" x14ac:dyDescent="0.25">
      <c r="A74" s="1">
        <v>44655</v>
      </c>
      <c r="B74">
        <v>2022</v>
      </c>
      <c r="C74">
        <v>4</v>
      </c>
      <c r="D74" t="s">
        <v>10</v>
      </c>
      <c r="E74">
        <v>544</v>
      </c>
      <c r="F74">
        <v>2</v>
      </c>
      <c r="G74">
        <v>24</v>
      </c>
    </row>
    <row r="75" spans="1:7" x14ac:dyDescent="0.25">
      <c r="A75" s="1">
        <v>44657</v>
      </c>
      <c r="B75">
        <v>2022</v>
      </c>
      <c r="C75">
        <v>4</v>
      </c>
      <c r="D75" t="s">
        <v>10</v>
      </c>
      <c r="E75">
        <v>536</v>
      </c>
      <c r="F75">
        <v>5</v>
      </c>
      <c r="G75">
        <v>25</v>
      </c>
    </row>
    <row r="76" spans="1:7" x14ac:dyDescent="0.25">
      <c r="A76" s="1">
        <v>44657</v>
      </c>
      <c r="B76">
        <v>2022</v>
      </c>
      <c r="C76">
        <v>4</v>
      </c>
      <c r="D76" t="s">
        <v>10</v>
      </c>
      <c r="E76">
        <v>580</v>
      </c>
      <c r="F76">
        <v>3</v>
      </c>
      <c r="G76">
        <v>24</v>
      </c>
    </row>
    <row r="77" spans="1:7" x14ac:dyDescent="0.25">
      <c r="A77" s="1">
        <v>44659</v>
      </c>
      <c r="B77">
        <v>2022</v>
      </c>
      <c r="C77">
        <v>4</v>
      </c>
      <c r="D77" t="s">
        <v>10</v>
      </c>
      <c r="E77">
        <v>514</v>
      </c>
      <c r="F77">
        <v>8</v>
      </c>
      <c r="G77">
        <v>52</v>
      </c>
    </row>
    <row r="78" spans="1:7" x14ac:dyDescent="0.25">
      <c r="A78" s="1">
        <v>44659</v>
      </c>
      <c r="B78">
        <v>2022</v>
      </c>
      <c r="C78">
        <v>4</v>
      </c>
      <c r="D78" t="s">
        <v>10</v>
      </c>
      <c r="E78">
        <v>548</v>
      </c>
      <c r="F78">
        <v>10</v>
      </c>
      <c r="G78">
        <v>20</v>
      </c>
    </row>
    <row r="79" spans="1:7" x14ac:dyDescent="0.25">
      <c r="A79" s="1">
        <v>44663</v>
      </c>
      <c r="B79">
        <v>2022</v>
      </c>
      <c r="C79">
        <v>4</v>
      </c>
      <c r="D79" t="s">
        <v>10</v>
      </c>
      <c r="E79">
        <v>540</v>
      </c>
      <c r="F79">
        <v>5</v>
      </c>
      <c r="G79">
        <v>37.5</v>
      </c>
    </row>
    <row r="80" spans="1:7" x14ac:dyDescent="0.25">
      <c r="A80" s="1">
        <v>44663</v>
      </c>
      <c r="B80">
        <v>2022</v>
      </c>
      <c r="C80">
        <v>4</v>
      </c>
      <c r="D80" t="s">
        <v>10</v>
      </c>
      <c r="E80">
        <v>560</v>
      </c>
      <c r="F80">
        <v>5</v>
      </c>
      <c r="G80">
        <v>40</v>
      </c>
    </row>
    <row r="81" spans="1:7" x14ac:dyDescent="0.25">
      <c r="A81" s="1">
        <v>44665</v>
      </c>
      <c r="B81">
        <v>2022</v>
      </c>
      <c r="C81">
        <v>4</v>
      </c>
      <c r="D81" t="s">
        <v>10</v>
      </c>
      <c r="E81">
        <v>516</v>
      </c>
      <c r="F81">
        <v>7</v>
      </c>
      <c r="G81">
        <v>31.5</v>
      </c>
    </row>
    <row r="82" spans="1:7" x14ac:dyDescent="0.25">
      <c r="A82" s="1">
        <v>44665</v>
      </c>
      <c r="B82">
        <v>2022</v>
      </c>
      <c r="C82">
        <v>4</v>
      </c>
      <c r="D82" t="s">
        <v>10</v>
      </c>
      <c r="E82">
        <v>530</v>
      </c>
      <c r="F82">
        <v>5</v>
      </c>
      <c r="G82">
        <v>42.5</v>
      </c>
    </row>
    <row r="83" spans="1:7" x14ac:dyDescent="0.25">
      <c r="A83" s="1">
        <v>44669</v>
      </c>
      <c r="B83">
        <v>2022</v>
      </c>
      <c r="C83">
        <v>4</v>
      </c>
      <c r="D83" t="s">
        <v>10</v>
      </c>
      <c r="E83">
        <v>518</v>
      </c>
      <c r="F83">
        <v>4</v>
      </c>
      <c r="G83">
        <v>16</v>
      </c>
    </row>
    <row r="84" spans="1:7" x14ac:dyDescent="0.25">
      <c r="A84" s="1">
        <v>44669</v>
      </c>
      <c r="B84">
        <v>2022</v>
      </c>
      <c r="C84">
        <v>4</v>
      </c>
      <c r="D84" t="s">
        <v>10</v>
      </c>
      <c r="E84">
        <v>524</v>
      </c>
      <c r="F84">
        <v>3</v>
      </c>
      <c r="G84">
        <v>6</v>
      </c>
    </row>
    <row r="85" spans="1:7" x14ac:dyDescent="0.25">
      <c r="A85" s="1">
        <v>44671</v>
      </c>
      <c r="B85">
        <v>2022</v>
      </c>
      <c r="C85">
        <v>4</v>
      </c>
      <c r="D85" t="s">
        <v>10</v>
      </c>
      <c r="E85">
        <v>520</v>
      </c>
      <c r="F85">
        <v>6</v>
      </c>
      <c r="G85">
        <v>24</v>
      </c>
    </row>
    <row r="86" spans="1:7" x14ac:dyDescent="0.25">
      <c r="A86" s="1">
        <v>44671</v>
      </c>
      <c r="B86">
        <v>2022</v>
      </c>
      <c r="C86">
        <v>4</v>
      </c>
      <c r="D86" t="s">
        <v>10</v>
      </c>
      <c r="E86">
        <v>580</v>
      </c>
      <c r="F86">
        <v>6</v>
      </c>
      <c r="G86">
        <v>48</v>
      </c>
    </row>
    <row r="87" spans="1:7" x14ac:dyDescent="0.25">
      <c r="A87" s="1">
        <v>44673</v>
      </c>
      <c r="B87">
        <v>2022</v>
      </c>
      <c r="C87">
        <v>4</v>
      </c>
      <c r="D87" t="s">
        <v>10</v>
      </c>
      <c r="E87">
        <v>522</v>
      </c>
      <c r="F87">
        <v>6</v>
      </c>
      <c r="G87">
        <v>24</v>
      </c>
    </row>
    <row r="88" spans="1:7" x14ac:dyDescent="0.25">
      <c r="A88" s="1">
        <v>44673</v>
      </c>
      <c r="B88">
        <v>2022</v>
      </c>
      <c r="C88">
        <v>4</v>
      </c>
      <c r="D88" t="s">
        <v>10</v>
      </c>
      <c r="E88">
        <v>510</v>
      </c>
      <c r="F88">
        <v>6</v>
      </c>
      <c r="G88">
        <v>36</v>
      </c>
    </row>
    <row r="89" spans="1:7" x14ac:dyDescent="0.25">
      <c r="A89" s="1">
        <v>44677</v>
      </c>
      <c r="B89">
        <v>2022</v>
      </c>
      <c r="C89">
        <v>4</v>
      </c>
      <c r="D89" t="s">
        <v>10</v>
      </c>
      <c r="E89">
        <v>562</v>
      </c>
      <c r="F89">
        <v>5</v>
      </c>
      <c r="G89">
        <v>25</v>
      </c>
    </row>
    <row r="90" spans="1:7" x14ac:dyDescent="0.25">
      <c r="A90" s="1">
        <v>44677</v>
      </c>
      <c r="B90">
        <v>2022</v>
      </c>
      <c r="C90">
        <v>4</v>
      </c>
      <c r="D90" t="s">
        <v>10</v>
      </c>
      <c r="E90">
        <v>510</v>
      </c>
      <c r="F90">
        <v>6</v>
      </c>
      <c r="G90">
        <v>36</v>
      </c>
    </row>
    <row r="91" spans="1:7" x14ac:dyDescent="0.25">
      <c r="A91" s="1">
        <v>44683</v>
      </c>
      <c r="B91">
        <v>2022</v>
      </c>
      <c r="C91">
        <v>5</v>
      </c>
      <c r="D91" t="s">
        <v>11</v>
      </c>
      <c r="E91">
        <v>532</v>
      </c>
      <c r="F91">
        <v>2</v>
      </c>
      <c r="G91">
        <v>20</v>
      </c>
    </row>
    <row r="92" spans="1:7" x14ac:dyDescent="0.25">
      <c r="A92" s="1">
        <v>44683</v>
      </c>
      <c r="B92">
        <v>2022</v>
      </c>
      <c r="C92">
        <v>5</v>
      </c>
      <c r="D92" t="s">
        <v>11</v>
      </c>
      <c r="E92">
        <v>544</v>
      </c>
      <c r="F92">
        <v>3</v>
      </c>
      <c r="G92">
        <v>36</v>
      </c>
    </row>
    <row r="93" spans="1:7" x14ac:dyDescent="0.25">
      <c r="A93" s="1">
        <v>44685</v>
      </c>
      <c r="B93">
        <v>2022</v>
      </c>
      <c r="C93">
        <v>5</v>
      </c>
      <c r="D93" t="s">
        <v>11</v>
      </c>
      <c r="E93">
        <v>536</v>
      </c>
      <c r="F93">
        <v>5</v>
      </c>
      <c r="G93">
        <v>25</v>
      </c>
    </row>
    <row r="94" spans="1:7" x14ac:dyDescent="0.25">
      <c r="A94" s="1">
        <v>44685</v>
      </c>
      <c r="B94">
        <v>2022</v>
      </c>
      <c r="C94">
        <v>5</v>
      </c>
      <c r="D94" t="s">
        <v>11</v>
      </c>
      <c r="E94">
        <v>580</v>
      </c>
      <c r="F94">
        <v>3</v>
      </c>
      <c r="G94">
        <v>24</v>
      </c>
    </row>
    <row r="95" spans="1:7" x14ac:dyDescent="0.25">
      <c r="A95" s="1">
        <v>44687</v>
      </c>
      <c r="B95">
        <v>2022</v>
      </c>
      <c r="C95">
        <v>5</v>
      </c>
      <c r="D95" t="s">
        <v>11</v>
      </c>
      <c r="E95">
        <v>514</v>
      </c>
      <c r="F95">
        <v>7</v>
      </c>
      <c r="G95">
        <v>45.5</v>
      </c>
    </row>
    <row r="96" spans="1:7" x14ac:dyDescent="0.25">
      <c r="A96" s="1">
        <v>44687</v>
      </c>
      <c r="B96">
        <v>2022</v>
      </c>
      <c r="C96">
        <v>5</v>
      </c>
      <c r="D96" t="s">
        <v>11</v>
      </c>
      <c r="E96">
        <v>548</v>
      </c>
      <c r="F96">
        <v>10</v>
      </c>
      <c r="G96">
        <v>20</v>
      </c>
    </row>
    <row r="97" spans="1:7" x14ac:dyDescent="0.25">
      <c r="A97" s="1">
        <v>44690</v>
      </c>
      <c r="B97">
        <v>2022</v>
      </c>
      <c r="C97">
        <v>5</v>
      </c>
      <c r="D97" t="s">
        <v>11</v>
      </c>
      <c r="E97">
        <v>540</v>
      </c>
      <c r="F97">
        <v>5</v>
      </c>
      <c r="G97">
        <v>37.5</v>
      </c>
    </row>
    <row r="98" spans="1:7" x14ac:dyDescent="0.25">
      <c r="A98" s="1">
        <v>44690</v>
      </c>
      <c r="B98">
        <v>2022</v>
      </c>
      <c r="C98">
        <v>5</v>
      </c>
      <c r="D98" t="s">
        <v>11</v>
      </c>
      <c r="E98">
        <v>560</v>
      </c>
      <c r="F98">
        <v>5</v>
      </c>
      <c r="G98">
        <v>40</v>
      </c>
    </row>
    <row r="99" spans="1:7" x14ac:dyDescent="0.25">
      <c r="A99" s="1">
        <v>44697</v>
      </c>
      <c r="B99">
        <v>2022</v>
      </c>
      <c r="C99">
        <v>5</v>
      </c>
      <c r="D99" t="s">
        <v>11</v>
      </c>
      <c r="E99">
        <v>516</v>
      </c>
      <c r="F99">
        <v>7</v>
      </c>
      <c r="G99">
        <v>31.5</v>
      </c>
    </row>
    <row r="100" spans="1:7" x14ac:dyDescent="0.25">
      <c r="A100" s="1">
        <v>44697</v>
      </c>
      <c r="B100">
        <v>2022</v>
      </c>
      <c r="C100">
        <v>5</v>
      </c>
      <c r="D100" t="s">
        <v>11</v>
      </c>
      <c r="E100">
        <v>530</v>
      </c>
      <c r="F100">
        <v>5</v>
      </c>
      <c r="G100">
        <v>42.5</v>
      </c>
    </row>
    <row r="101" spans="1:7" x14ac:dyDescent="0.25">
      <c r="A101" s="1">
        <v>44699</v>
      </c>
      <c r="B101">
        <v>2022</v>
      </c>
      <c r="C101">
        <v>5</v>
      </c>
      <c r="D101" t="s">
        <v>11</v>
      </c>
      <c r="E101">
        <v>518</v>
      </c>
      <c r="F101">
        <v>4</v>
      </c>
      <c r="G101">
        <v>16</v>
      </c>
    </row>
    <row r="102" spans="1:7" x14ac:dyDescent="0.25">
      <c r="A102" s="1">
        <v>44699</v>
      </c>
      <c r="B102">
        <v>2022</v>
      </c>
      <c r="C102">
        <v>5</v>
      </c>
      <c r="D102" t="s">
        <v>11</v>
      </c>
      <c r="E102">
        <v>524</v>
      </c>
      <c r="F102">
        <v>3</v>
      </c>
      <c r="G102">
        <v>6</v>
      </c>
    </row>
    <row r="103" spans="1:7" x14ac:dyDescent="0.25">
      <c r="A103" s="1">
        <v>44701</v>
      </c>
      <c r="B103">
        <v>2022</v>
      </c>
      <c r="C103">
        <v>5</v>
      </c>
      <c r="D103" t="s">
        <v>11</v>
      </c>
      <c r="E103">
        <v>520</v>
      </c>
      <c r="F103">
        <v>6</v>
      </c>
      <c r="G103">
        <v>24</v>
      </c>
    </row>
    <row r="104" spans="1:7" x14ac:dyDescent="0.25">
      <c r="A104" s="1">
        <v>44701</v>
      </c>
      <c r="B104">
        <v>2022</v>
      </c>
      <c r="C104">
        <v>5</v>
      </c>
      <c r="D104" t="s">
        <v>11</v>
      </c>
      <c r="E104">
        <v>580</v>
      </c>
      <c r="F104">
        <v>6</v>
      </c>
      <c r="G104">
        <v>48</v>
      </c>
    </row>
    <row r="105" spans="1:7" x14ac:dyDescent="0.25">
      <c r="A105" s="1">
        <v>44704</v>
      </c>
      <c r="B105">
        <v>2022</v>
      </c>
      <c r="C105">
        <v>5</v>
      </c>
      <c r="D105" t="s">
        <v>11</v>
      </c>
      <c r="E105">
        <v>522</v>
      </c>
      <c r="F105">
        <v>6</v>
      </c>
      <c r="G105">
        <v>24</v>
      </c>
    </row>
    <row r="106" spans="1:7" x14ac:dyDescent="0.25">
      <c r="A106" s="1">
        <v>44704</v>
      </c>
      <c r="B106">
        <v>2022</v>
      </c>
      <c r="C106">
        <v>5</v>
      </c>
      <c r="D106" t="s">
        <v>11</v>
      </c>
      <c r="E106">
        <v>510</v>
      </c>
      <c r="F106">
        <v>6</v>
      </c>
      <c r="G106">
        <v>36</v>
      </c>
    </row>
    <row r="107" spans="1:7" x14ac:dyDescent="0.25">
      <c r="A107" s="1">
        <v>44706</v>
      </c>
      <c r="B107">
        <v>2022</v>
      </c>
      <c r="C107">
        <v>5</v>
      </c>
      <c r="D107" t="s">
        <v>11</v>
      </c>
      <c r="E107">
        <v>562</v>
      </c>
      <c r="F107">
        <v>5</v>
      </c>
      <c r="G107">
        <v>25</v>
      </c>
    </row>
    <row r="108" spans="1:7" x14ac:dyDescent="0.25">
      <c r="A108" s="1">
        <v>44706</v>
      </c>
      <c r="B108">
        <v>2022</v>
      </c>
      <c r="C108">
        <v>5</v>
      </c>
      <c r="D108" t="s">
        <v>11</v>
      </c>
      <c r="E108">
        <v>510</v>
      </c>
      <c r="F108">
        <v>6</v>
      </c>
      <c r="G108">
        <v>36</v>
      </c>
    </row>
    <row r="109" spans="1:7" x14ac:dyDescent="0.25">
      <c r="A109" s="1">
        <v>44707</v>
      </c>
      <c r="B109">
        <v>2022</v>
      </c>
      <c r="C109">
        <v>5</v>
      </c>
      <c r="D109" t="s">
        <v>11</v>
      </c>
      <c r="E109">
        <v>532</v>
      </c>
      <c r="F109">
        <v>2</v>
      </c>
      <c r="G109">
        <v>20</v>
      </c>
    </row>
    <row r="110" spans="1:7" x14ac:dyDescent="0.25">
      <c r="A110" s="1">
        <v>44707</v>
      </c>
      <c r="B110">
        <v>2022</v>
      </c>
      <c r="C110">
        <v>5</v>
      </c>
      <c r="D110" t="s">
        <v>11</v>
      </c>
      <c r="E110">
        <v>544</v>
      </c>
      <c r="F110">
        <v>4</v>
      </c>
      <c r="G110">
        <v>48</v>
      </c>
    </row>
    <row r="111" spans="1:7" x14ac:dyDescent="0.25">
      <c r="A111" s="1">
        <v>44707</v>
      </c>
      <c r="B111">
        <v>2022</v>
      </c>
      <c r="C111">
        <v>5</v>
      </c>
      <c r="D111" t="s">
        <v>11</v>
      </c>
      <c r="E111">
        <v>536</v>
      </c>
      <c r="F111">
        <v>5</v>
      </c>
      <c r="G111">
        <v>25</v>
      </c>
    </row>
    <row r="112" spans="1:7" x14ac:dyDescent="0.25">
      <c r="A112" s="1">
        <v>44708</v>
      </c>
      <c r="B112">
        <v>2022</v>
      </c>
      <c r="C112">
        <v>5</v>
      </c>
      <c r="D112" t="s">
        <v>11</v>
      </c>
      <c r="E112">
        <v>580</v>
      </c>
      <c r="F112">
        <v>3</v>
      </c>
      <c r="G112">
        <v>24</v>
      </c>
    </row>
    <row r="113" spans="1:7" x14ac:dyDescent="0.25">
      <c r="A113" s="1">
        <v>44708</v>
      </c>
      <c r="B113">
        <v>2022</v>
      </c>
      <c r="C113">
        <v>5</v>
      </c>
      <c r="D113" t="s">
        <v>11</v>
      </c>
      <c r="E113">
        <v>514</v>
      </c>
      <c r="F113">
        <v>9</v>
      </c>
      <c r="G113">
        <v>58.5</v>
      </c>
    </row>
    <row r="114" spans="1:7" x14ac:dyDescent="0.25">
      <c r="A114" s="1">
        <v>44713</v>
      </c>
      <c r="B114">
        <v>2022</v>
      </c>
      <c r="C114">
        <v>6</v>
      </c>
      <c r="D114" t="s">
        <v>12</v>
      </c>
      <c r="E114">
        <v>532</v>
      </c>
      <c r="F114">
        <v>2</v>
      </c>
      <c r="G114">
        <v>20</v>
      </c>
    </row>
    <row r="115" spans="1:7" x14ac:dyDescent="0.25">
      <c r="A115" s="1">
        <v>44713</v>
      </c>
      <c r="B115">
        <v>2022</v>
      </c>
      <c r="C115">
        <v>6</v>
      </c>
      <c r="D115" t="s">
        <v>12</v>
      </c>
      <c r="E115">
        <v>544</v>
      </c>
      <c r="F115">
        <v>2</v>
      </c>
      <c r="G115">
        <v>24</v>
      </c>
    </row>
    <row r="116" spans="1:7" x14ac:dyDescent="0.25">
      <c r="A116" s="1">
        <v>44715</v>
      </c>
      <c r="B116">
        <v>2022</v>
      </c>
      <c r="C116">
        <v>6</v>
      </c>
      <c r="D116" t="s">
        <v>12</v>
      </c>
      <c r="E116">
        <v>536</v>
      </c>
      <c r="F116">
        <v>5</v>
      </c>
      <c r="G116">
        <v>25</v>
      </c>
    </row>
    <row r="117" spans="1:7" x14ac:dyDescent="0.25">
      <c r="A117" s="1">
        <v>44718</v>
      </c>
      <c r="B117">
        <v>2022</v>
      </c>
      <c r="C117">
        <v>6</v>
      </c>
      <c r="D117" t="s">
        <v>12</v>
      </c>
      <c r="E117">
        <v>580</v>
      </c>
      <c r="F117">
        <v>3</v>
      </c>
      <c r="G117">
        <v>24</v>
      </c>
    </row>
    <row r="118" spans="1:7" x14ac:dyDescent="0.25">
      <c r="A118" s="1">
        <v>44718</v>
      </c>
      <c r="B118">
        <v>2022</v>
      </c>
      <c r="C118">
        <v>6</v>
      </c>
      <c r="D118" t="s">
        <v>12</v>
      </c>
      <c r="E118">
        <v>514</v>
      </c>
      <c r="F118">
        <v>8</v>
      </c>
      <c r="G118">
        <v>52</v>
      </c>
    </row>
    <row r="119" spans="1:7" x14ac:dyDescent="0.25">
      <c r="A119" s="1">
        <v>44720</v>
      </c>
      <c r="B119">
        <v>2022</v>
      </c>
      <c r="C119">
        <v>6</v>
      </c>
      <c r="D119" t="s">
        <v>12</v>
      </c>
      <c r="E119">
        <v>548</v>
      </c>
      <c r="F119">
        <v>10</v>
      </c>
      <c r="G119">
        <v>20</v>
      </c>
    </row>
    <row r="120" spans="1:7" x14ac:dyDescent="0.25">
      <c r="A120" s="1">
        <v>44720</v>
      </c>
      <c r="B120">
        <v>2022</v>
      </c>
      <c r="C120">
        <v>6</v>
      </c>
      <c r="D120" t="s">
        <v>12</v>
      </c>
      <c r="E120">
        <v>540</v>
      </c>
      <c r="F120">
        <v>5</v>
      </c>
      <c r="G120">
        <v>37.5</v>
      </c>
    </row>
    <row r="121" spans="1:7" x14ac:dyDescent="0.25">
      <c r="A121" s="1">
        <v>44722</v>
      </c>
      <c r="B121">
        <v>2022</v>
      </c>
      <c r="C121">
        <v>6</v>
      </c>
      <c r="D121" t="s">
        <v>12</v>
      </c>
      <c r="E121">
        <v>560</v>
      </c>
      <c r="F121">
        <v>5</v>
      </c>
      <c r="G121">
        <v>40</v>
      </c>
    </row>
    <row r="122" spans="1:7" x14ac:dyDescent="0.25">
      <c r="A122" s="1">
        <v>44732</v>
      </c>
      <c r="B122">
        <v>2022</v>
      </c>
      <c r="C122">
        <v>6</v>
      </c>
      <c r="D122" t="s">
        <v>12</v>
      </c>
      <c r="E122">
        <v>516</v>
      </c>
      <c r="F122">
        <v>7</v>
      </c>
      <c r="G122">
        <v>31.5</v>
      </c>
    </row>
    <row r="123" spans="1:7" x14ac:dyDescent="0.25">
      <c r="A123" s="1">
        <v>44732</v>
      </c>
      <c r="B123">
        <v>2022</v>
      </c>
      <c r="C123">
        <v>6</v>
      </c>
      <c r="D123" t="s">
        <v>12</v>
      </c>
      <c r="E123">
        <v>530</v>
      </c>
      <c r="F123">
        <v>5</v>
      </c>
      <c r="G123">
        <v>42.5</v>
      </c>
    </row>
    <row r="124" spans="1:7" x14ac:dyDescent="0.25">
      <c r="A124" s="1">
        <v>44734</v>
      </c>
      <c r="B124">
        <v>2022</v>
      </c>
      <c r="C124">
        <v>6</v>
      </c>
      <c r="D124" t="s">
        <v>12</v>
      </c>
      <c r="E124">
        <v>518</v>
      </c>
      <c r="F124">
        <v>4</v>
      </c>
      <c r="G124">
        <v>16</v>
      </c>
    </row>
    <row r="125" spans="1:7" x14ac:dyDescent="0.25">
      <c r="A125" s="1">
        <v>44734</v>
      </c>
      <c r="B125">
        <v>2022</v>
      </c>
      <c r="C125">
        <v>6</v>
      </c>
      <c r="D125" t="s">
        <v>12</v>
      </c>
      <c r="E125">
        <v>524</v>
      </c>
      <c r="F125">
        <v>3</v>
      </c>
      <c r="G125">
        <v>6</v>
      </c>
    </row>
    <row r="126" spans="1:7" x14ac:dyDescent="0.25">
      <c r="A126" s="1">
        <v>44736</v>
      </c>
      <c r="B126">
        <v>2022</v>
      </c>
      <c r="C126">
        <v>6</v>
      </c>
      <c r="D126" t="s">
        <v>12</v>
      </c>
      <c r="E126">
        <v>520</v>
      </c>
      <c r="F126">
        <v>6</v>
      </c>
      <c r="G126">
        <v>24</v>
      </c>
    </row>
    <row r="127" spans="1:7" x14ac:dyDescent="0.25">
      <c r="A127" s="1">
        <v>44736</v>
      </c>
      <c r="B127">
        <v>2022</v>
      </c>
      <c r="C127">
        <v>6</v>
      </c>
      <c r="D127" t="s">
        <v>12</v>
      </c>
      <c r="E127">
        <v>580</v>
      </c>
      <c r="F127">
        <v>6</v>
      </c>
      <c r="G127">
        <v>48</v>
      </c>
    </row>
    <row r="128" spans="1:7" x14ac:dyDescent="0.25">
      <c r="A128" s="1">
        <v>44739</v>
      </c>
      <c r="B128">
        <v>2022</v>
      </c>
      <c r="C128">
        <v>6</v>
      </c>
      <c r="D128" t="s">
        <v>12</v>
      </c>
      <c r="E128">
        <v>522</v>
      </c>
      <c r="F128">
        <v>6</v>
      </c>
      <c r="G128">
        <v>24</v>
      </c>
    </row>
    <row r="129" spans="1:7" x14ac:dyDescent="0.25">
      <c r="A129" s="1">
        <v>44739</v>
      </c>
      <c r="B129">
        <v>2022</v>
      </c>
      <c r="C129">
        <v>6</v>
      </c>
      <c r="D129" t="s">
        <v>12</v>
      </c>
      <c r="E129">
        <v>510</v>
      </c>
      <c r="F129">
        <v>6</v>
      </c>
      <c r="G129">
        <v>36</v>
      </c>
    </row>
    <row r="130" spans="1:7" x14ac:dyDescent="0.25">
      <c r="A130" s="1">
        <v>44741</v>
      </c>
      <c r="B130">
        <v>2022</v>
      </c>
      <c r="C130">
        <v>6</v>
      </c>
      <c r="D130" t="s">
        <v>12</v>
      </c>
      <c r="E130">
        <v>562</v>
      </c>
      <c r="F130">
        <v>5</v>
      </c>
      <c r="G130">
        <v>25</v>
      </c>
    </row>
    <row r="131" spans="1:7" x14ac:dyDescent="0.25">
      <c r="A131" s="1">
        <v>44741</v>
      </c>
      <c r="B131">
        <v>2022</v>
      </c>
      <c r="C131">
        <v>6</v>
      </c>
      <c r="D131" t="s">
        <v>12</v>
      </c>
      <c r="E131">
        <v>510</v>
      </c>
      <c r="F131">
        <v>6</v>
      </c>
      <c r="G131">
        <v>36</v>
      </c>
    </row>
    <row r="132" spans="1:7" x14ac:dyDescent="0.25">
      <c r="A132" s="1">
        <v>44742</v>
      </c>
      <c r="B132">
        <v>2022</v>
      </c>
      <c r="C132">
        <v>6</v>
      </c>
      <c r="D132" t="s">
        <v>12</v>
      </c>
      <c r="E132">
        <v>576</v>
      </c>
      <c r="F132">
        <v>10</v>
      </c>
      <c r="G132">
        <v>125</v>
      </c>
    </row>
    <row r="133" spans="1:7" x14ac:dyDescent="0.25">
      <c r="A133" s="1">
        <v>44742</v>
      </c>
      <c r="B133">
        <v>2022</v>
      </c>
      <c r="C133">
        <v>6</v>
      </c>
      <c r="D133" t="s">
        <v>12</v>
      </c>
      <c r="E133">
        <v>578</v>
      </c>
      <c r="F133">
        <v>4</v>
      </c>
      <c r="G133">
        <v>62</v>
      </c>
    </row>
    <row r="134" spans="1:7" x14ac:dyDescent="0.25">
      <c r="A134" s="1">
        <v>44742</v>
      </c>
      <c r="B134">
        <v>2022</v>
      </c>
      <c r="C134">
        <v>6</v>
      </c>
      <c r="D134" t="s">
        <v>12</v>
      </c>
      <c r="E134">
        <v>532</v>
      </c>
      <c r="F134">
        <v>2</v>
      </c>
      <c r="G134">
        <v>20</v>
      </c>
    </row>
    <row r="135" spans="1:7" x14ac:dyDescent="0.25">
      <c r="A135" s="1">
        <v>44742</v>
      </c>
      <c r="B135">
        <v>2022</v>
      </c>
      <c r="C135">
        <v>6</v>
      </c>
      <c r="D135" t="s">
        <v>12</v>
      </c>
      <c r="E135">
        <v>544</v>
      </c>
      <c r="F135">
        <v>2</v>
      </c>
      <c r="G135">
        <v>24</v>
      </c>
    </row>
    <row r="136" spans="1:7" x14ac:dyDescent="0.25">
      <c r="A136" s="1">
        <v>44745</v>
      </c>
      <c r="B136">
        <v>2022</v>
      </c>
      <c r="C136">
        <v>7</v>
      </c>
      <c r="D136" t="s">
        <v>13</v>
      </c>
      <c r="E136">
        <v>532</v>
      </c>
      <c r="F136">
        <v>2</v>
      </c>
      <c r="G136">
        <v>20</v>
      </c>
    </row>
    <row r="137" spans="1:7" x14ac:dyDescent="0.25">
      <c r="A137" s="1">
        <v>44745</v>
      </c>
      <c r="B137">
        <v>2022</v>
      </c>
      <c r="C137">
        <v>7</v>
      </c>
      <c r="D137" t="s">
        <v>13</v>
      </c>
      <c r="E137">
        <v>544</v>
      </c>
      <c r="F137">
        <v>2</v>
      </c>
      <c r="G137">
        <v>24</v>
      </c>
    </row>
    <row r="138" spans="1:7" x14ac:dyDescent="0.25">
      <c r="A138" s="1">
        <v>44747</v>
      </c>
      <c r="B138">
        <v>2022</v>
      </c>
      <c r="C138">
        <v>7</v>
      </c>
      <c r="D138" t="s">
        <v>13</v>
      </c>
      <c r="E138">
        <v>536</v>
      </c>
      <c r="F138">
        <v>5</v>
      </c>
      <c r="G138">
        <v>25</v>
      </c>
    </row>
    <row r="139" spans="1:7" x14ac:dyDescent="0.25">
      <c r="A139" s="1">
        <v>44747</v>
      </c>
      <c r="B139">
        <v>2022</v>
      </c>
      <c r="C139">
        <v>7</v>
      </c>
      <c r="D139" t="s">
        <v>13</v>
      </c>
      <c r="E139">
        <v>580</v>
      </c>
      <c r="F139">
        <v>3</v>
      </c>
      <c r="G139">
        <v>24</v>
      </c>
    </row>
    <row r="140" spans="1:7" x14ac:dyDescent="0.25">
      <c r="A140" s="1">
        <v>44749</v>
      </c>
      <c r="B140">
        <v>2022</v>
      </c>
      <c r="C140">
        <v>7</v>
      </c>
      <c r="D140" t="s">
        <v>13</v>
      </c>
      <c r="E140">
        <v>514</v>
      </c>
      <c r="F140">
        <v>8</v>
      </c>
      <c r="G140">
        <v>52</v>
      </c>
    </row>
    <row r="141" spans="1:7" x14ac:dyDescent="0.25">
      <c r="A141" s="1">
        <v>44749</v>
      </c>
      <c r="B141">
        <v>2022</v>
      </c>
      <c r="C141">
        <v>7</v>
      </c>
      <c r="D141" t="s">
        <v>13</v>
      </c>
      <c r="E141">
        <v>548</v>
      </c>
      <c r="F141">
        <v>10</v>
      </c>
      <c r="G141">
        <v>20</v>
      </c>
    </row>
    <row r="142" spans="1:7" x14ac:dyDescent="0.25">
      <c r="A142" s="1">
        <v>44752</v>
      </c>
      <c r="B142">
        <v>2022</v>
      </c>
      <c r="C142">
        <v>7</v>
      </c>
      <c r="D142" t="s">
        <v>13</v>
      </c>
      <c r="E142">
        <v>540</v>
      </c>
      <c r="F142">
        <v>5</v>
      </c>
      <c r="G142">
        <v>37.5</v>
      </c>
    </row>
    <row r="143" spans="1:7" x14ac:dyDescent="0.25">
      <c r="A143" s="1">
        <v>44752</v>
      </c>
      <c r="B143">
        <v>2022</v>
      </c>
      <c r="C143">
        <v>7</v>
      </c>
      <c r="D143" t="s">
        <v>13</v>
      </c>
      <c r="E143">
        <v>560</v>
      </c>
      <c r="F143">
        <v>5</v>
      </c>
      <c r="G143">
        <v>40</v>
      </c>
    </row>
    <row r="144" spans="1:7" x14ac:dyDescent="0.25">
      <c r="A144" s="1">
        <v>44754</v>
      </c>
      <c r="B144">
        <v>2022</v>
      </c>
      <c r="C144">
        <v>7</v>
      </c>
      <c r="D144" t="s">
        <v>13</v>
      </c>
      <c r="E144">
        <v>516</v>
      </c>
      <c r="F144">
        <v>7</v>
      </c>
      <c r="G144">
        <v>31.5</v>
      </c>
    </row>
    <row r="145" spans="1:7" x14ac:dyDescent="0.25">
      <c r="A145" s="1">
        <v>44754</v>
      </c>
      <c r="B145">
        <v>2022</v>
      </c>
      <c r="C145">
        <v>7</v>
      </c>
      <c r="D145" t="s">
        <v>13</v>
      </c>
      <c r="E145">
        <v>530</v>
      </c>
      <c r="F145">
        <v>5</v>
      </c>
      <c r="G145">
        <v>42.5</v>
      </c>
    </row>
    <row r="146" spans="1:7" x14ac:dyDescent="0.25">
      <c r="A146" s="1">
        <v>44756</v>
      </c>
      <c r="B146">
        <v>2022</v>
      </c>
      <c r="C146">
        <v>7</v>
      </c>
      <c r="D146" t="s">
        <v>13</v>
      </c>
      <c r="E146">
        <v>518</v>
      </c>
      <c r="F146">
        <v>4</v>
      </c>
      <c r="G146">
        <v>16</v>
      </c>
    </row>
    <row r="147" spans="1:7" x14ac:dyDescent="0.25">
      <c r="A147" s="1">
        <v>44756</v>
      </c>
      <c r="B147">
        <v>2022</v>
      </c>
      <c r="C147">
        <v>7</v>
      </c>
      <c r="D147" t="s">
        <v>13</v>
      </c>
      <c r="E147">
        <v>524</v>
      </c>
      <c r="F147">
        <v>3</v>
      </c>
      <c r="G147">
        <v>6</v>
      </c>
    </row>
    <row r="148" spans="1:7" x14ac:dyDescent="0.25">
      <c r="A148" s="1">
        <v>44766</v>
      </c>
      <c r="B148">
        <v>2022</v>
      </c>
      <c r="C148">
        <v>7</v>
      </c>
      <c r="D148" t="s">
        <v>13</v>
      </c>
      <c r="E148">
        <v>520</v>
      </c>
      <c r="F148">
        <v>6</v>
      </c>
      <c r="G148">
        <v>24</v>
      </c>
    </row>
    <row r="149" spans="1:7" x14ac:dyDescent="0.25">
      <c r="A149" s="1">
        <v>44766</v>
      </c>
      <c r="B149">
        <v>2022</v>
      </c>
      <c r="C149">
        <v>7</v>
      </c>
      <c r="D149" t="s">
        <v>13</v>
      </c>
      <c r="E149">
        <v>580</v>
      </c>
      <c r="F149">
        <v>6</v>
      </c>
      <c r="G149">
        <v>48</v>
      </c>
    </row>
    <row r="150" spans="1:7" x14ac:dyDescent="0.25">
      <c r="A150" s="1">
        <v>44768</v>
      </c>
      <c r="B150">
        <v>2022</v>
      </c>
      <c r="C150">
        <v>7</v>
      </c>
      <c r="D150" t="s">
        <v>13</v>
      </c>
      <c r="E150">
        <v>522</v>
      </c>
      <c r="F150">
        <v>6</v>
      </c>
      <c r="G150">
        <v>24</v>
      </c>
    </row>
    <row r="151" spans="1:7" x14ac:dyDescent="0.25">
      <c r="A151" s="1">
        <v>44768</v>
      </c>
      <c r="B151">
        <v>2022</v>
      </c>
      <c r="C151">
        <v>7</v>
      </c>
      <c r="D151" t="s">
        <v>13</v>
      </c>
      <c r="E151">
        <v>510</v>
      </c>
      <c r="F151">
        <v>6</v>
      </c>
      <c r="G151">
        <v>36</v>
      </c>
    </row>
    <row r="152" spans="1:7" x14ac:dyDescent="0.25">
      <c r="A152" s="1">
        <v>44770</v>
      </c>
      <c r="B152">
        <v>2022</v>
      </c>
      <c r="C152">
        <v>7</v>
      </c>
      <c r="D152" t="s">
        <v>13</v>
      </c>
      <c r="E152">
        <v>562</v>
      </c>
      <c r="F152">
        <v>5</v>
      </c>
      <c r="G152">
        <v>25</v>
      </c>
    </row>
    <row r="153" spans="1:7" x14ac:dyDescent="0.25">
      <c r="A153" s="1">
        <v>44770</v>
      </c>
      <c r="B153">
        <v>2022</v>
      </c>
      <c r="C153">
        <v>7</v>
      </c>
      <c r="D153" t="s">
        <v>13</v>
      </c>
      <c r="E153">
        <v>510</v>
      </c>
      <c r="F153">
        <v>6</v>
      </c>
      <c r="G153">
        <v>36</v>
      </c>
    </row>
    <row r="154" spans="1:7" x14ac:dyDescent="0.25">
      <c r="A154" s="1">
        <v>44771</v>
      </c>
      <c r="B154">
        <v>2022</v>
      </c>
      <c r="C154">
        <v>7</v>
      </c>
      <c r="D154" t="s">
        <v>13</v>
      </c>
      <c r="E154">
        <v>532</v>
      </c>
      <c r="F154">
        <v>2</v>
      </c>
      <c r="G154">
        <v>20</v>
      </c>
    </row>
    <row r="155" spans="1:7" x14ac:dyDescent="0.25">
      <c r="A155" s="1">
        <v>44771</v>
      </c>
      <c r="B155">
        <v>2022</v>
      </c>
      <c r="C155">
        <v>7</v>
      </c>
      <c r="D155" t="s">
        <v>13</v>
      </c>
      <c r="E155">
        <v>544</v>
      </c>
      <c r="F155">
        <v>2</v>
      </c>
      <c r="G155">
        <v>24</v>
      </c>
    </row>
    <row r="156" spans="1:7" x14ac:dyDescent="0.25">
      <c r="A156" s="1">
        <v>44771</v>
      </c>
      <c r="B156">
        <v>2022</v>
      </c>
      <c r="C156">
        <v>7</v>
      </c>
      <c r="D156" t="s">
        <v>13</v>
      </c>
      <c r="E156">
        <v>536</v>
      </c>
      <c r="F156">
        <v>5</v>
      </c>
      <c r="G156">
        <v>25</v>
      </c>
    </row>
    <row r="157" spans="1:7" x14ac:dyDescent="0.25">
      <c r="A157" s="1">
        <v>44771</v>
      </c>
      <c r="B157">
        <v>2022</v>
      </c>
      <c r="C157">
        <v>7</v>
      </c>
      <c r="D157" t="s">
        <v>13</v>
      </c>
      <c r="E157">
        <v>580</v>
      </c>
      <c r="F157">
        <v>3</v>
      </c>
      <c r="G157">
        <v>24</v>
      </c>
    </row>
    <row r="158" spans="1:7" x14ac:dyDescent="0.25">
      <c r="A158" s="1">
        <v>44774</v>
      </c>
      <c r="B158">
        <v>2022</v>
      </c>
      <c r="C158">
        <v>8</v>
      </c>
      <c r="D158" t="s">
        <v>14</v>
      </c>
      <c r="E158">
        <v>532</v>
      </c>
      <c r="F158">
        <v>2</v>
      </c>
      <c r="G158">
        <v>20</v>
      </c>
    </row>
    <row r="159" spans="1:7" x14ac:dyDescent="0.25">
      <c r="A159" s="1">
        <v>44774</v>
      </c>
      <c r="B159">
        <v>2022</v>
      </c>
      <c r="C159">
        <v>8</v>
      </c>
      <c r="D159" t="s">
        <v>14</v>
      </c>
      <c r="E159">
        <v>544</v>
      </c>
      <c r="F159">
        <v>2</v>
      </c>
      <c r="G159">
        <v>24</v>
      </c>
    </row>
    <row r="160" spans="1:7" x14ac:dyDescent="0.25">
      <c r="A160" s="1">
        <v>44776</v>
      </c>
      <c r="B160">
        <v>2022</v>
      </c>
      <c r="C160">
        <v>8</v>
      </c>
      <c r="D160" t="s">
        <v>14</v>
      </c>
      <c r="E160">
        <v>536</v>
      </c>
      <c r="F160">
        <v>5</v>
      </c>
      <c r="G160">
        <v>25</v>
      </c>
    </row>
    <row r="161" spans="1:7" x14ac:dyDescent="0.25">
      <c r="A161" s="1">
        <v>44776</v>
      </c>
      <c r="B161">
        <v>2022</v>
      </c>
      <c r="C161">
        <v>8</v>
      </c>
      <c r="D161" t="s">
        <v>14</v>
      </c>
      <c r="E161">
        <v>580</v>
      </c>
      <c r="F161">
        <v>3</v>
      </c>
      <c r="G161">
        <v>24</v>
      </c>
    </row>
    <row r="162" spans="1:7" x14ac:dyDescent="0.25">
      <c r="A162" s="1">
        <v>44778</v>
      </c>
      <c r="B162">
        <v>2022</v>
      </c>
      <c r="C162">
        <v>8</v>
      </c>
      <c r="D162" t="s">
        <v>14</v>
      </c>
      <c r="E162">
        <v>514</v>
      </c>
      <c r="F162">
        <v>9</v>
      </c>
      <c r="G162">
        <v>58.5</v>
      </c>
    </row>
    <row r="163" spans="1:7" x14ac:dyDescent="0.25">
      <c r="A163" s="1">
        <v>44778</v>
      </c>
      <c r="B163">
        <v>2022</v>
      </c>
      <c r="C163">
        <v>8</v>
      </c>
      <c r="D163" t="s">
        <v>14</v>
      </c>
      <c r="E163">
        <v>548</v>
      </c>
      <c r="F163">
        <v>10</v>
      </c>
      <c r="G163">
        <v>20</v>
      </c>
    </row>
    <row r="164" spans="1:7" x14ac:dyDescent="0.25">
      <c r="A164" s="1">
        <v>44781</v>
      </c>
      <c r="B164">
        <v>2022</v>
      </c>
      <c r="C164">
        <v>8</v>
      </c>
      <c r="D164" t="s">
        <v>14</v>
      </c>
      <c r="E164">
        <v>540</v>
      </c>
      <c r="F164">
        <v>5</v>
      </c>
      <c r="G164">
        <v>37.5</v>
      </c>
    </row>
    <row r="165" spans="1:7" x14ac:dyDescent="0.25">
      <c r="A165" s="1">
        <v>44781</v>
      </c>
      <c r="B165">
        <v>2022</v>
      </c>
      <c r="C165">
        <v>8</v>
      </c>
      <c r="D165" t="s">
        <v>14</v>
      </c>
      <c r="E165">
        <v>560</v>
      </c>
      <c r="F165">
        <v>5</v>
      </c>
      <c r="G165">
        <v>40</v>
      </c>
    </row>
    <row r="166" spans="1:7" x14ac:dyDescent="0.25">
      <c r="A166" s="1">
        <v>44783</v>
      </c>
      <c r="B166">
        <v>2022</v>
      </c>
      <c r="C166">
        <v>8</v>
      </c>
      <c r="D166" t="s">
        <v>14</v>
      </c>
      <c r="E166">
        <v>516</v>
      </c>
      <c r="F166">
        <v>7</v>
      </c>
      <c r="G166">
        <v>31.5</v>
      </c>
    </row>
    <row r="167" spans="1:7" x14ac:dyDescent="0.25">
      <c r="A167" s="1">
        <v>44783</v>
      </c>
      <c r="B167">
        <v>2022</v>
      </c>
      <c r="C167">
        <v>8</v>
      </c>
      <c r="D167" t="s">
        <v>14</v>
      </c>
      <c r="E167">
        <v>530</v>
      </c>
      <c r="F167">
        <v>5</v>
      </c>
      <c r="G167">
        <v>42.5</v>
      </c>
    </row>
    <row r="168" spans="1:7" x14ac:dyDescent="0.25">
      <c r="A168" s="1">
        <v>44785</v>
      </c>
      <c r="B168">
        <v>2022</v>
      </c>
      <c r="C168">
        <v>8</v>
      </c>
      <c r="D168" t="s">
        <v>14</v>
      </c>
      <c r="E168">
        <v>518</v>
      </c>
      <c r="F168">
        <v>4</v>
      </c>
      <c r="G168">
        <v>16</v>
      </c>
    </row>
    <row r="169" spans="1:7" x14ac:dyDescent="0.25">
      <c r="A169" s="1">
        <v>44785</v>
      </c>
      <c r="B169">
        <v>2022</v>
      </c>
      <c r="C169">
        <v>8</v>
      </c>
      <c r="D169" t="s">
        <v>14</v>
      </c>
      <c r="E169">
        <v>524</v>
      </c>
      <c r="F169">
        <v>3</v>
      </c>
      <c r="G169">
        <v>6</v>
      </c>
    </row>
    <row r="170" spans="1:7" x14ac:dyDescent="0.25">
      <c r="A170" s="1">
        <v>44795</v>
      </c>
      <c r="B170">
        <v>2022</v>
      </c>
      <c r="C170">
        <v>8</v>
      </c>
      <c r="D170" t="s">
        <v>14</v>
      </c>
      <c r="E170">
        <v>520</v>
      </c>
      <c r="F170">
        <v>6</v>
      </c>
      <c r="G170">
        <v>24</v>
      </c>
    </row>
    <row r="171" spans="1:7" x14ac:dyDescent="0.25">
      <c r="A171" s="1">
        <v>44795</v>
      </c>
      <c r="B171">
        <v>2022</v>
      </c>
      <c r="C171">
        <v>8</v>
      </c>
      <c r="D171" t="s">
        <v>14</v>
      </c>
      <c r="E171">
        <v>580</v>
      </c>
      <c r="F171">
        <v>4</v>
      </c>
      <c r="G171">
        <v>32</v>
      </c>
    </row>
    <row r="172" spans="1:7" x14ac:dyDescent="0.25">
      <c r="A172" s="1">
        <v>44796</v>
      </c>
      <c r="B172">
        <v>2022</v>
      </c>
      <c r="C172">
        <v>8</v>
      </c>
      <c r="D172" t="s">
        <v>14</v>
      </c>
      <c r="E172">
        <v>510</v>
      </c>
      <c r="F172">
        <v>6</v>
      </c>
      <c r="G172">
        <v>36</v>
      </c>
    </row>
    <row r="173" spans="1:7" x14ac:dyDescent="0.25">
      <c r="A173" s="1">
        <v>44796</v>
      </c>
      <c r="B173">
        <v>2022</v>
      </c>
      <c r="C173">
        <v>8</v>
      </c>
      <c r="D173" t="s">
        <v>14</v>
      </c>
      <c r="E173">
        <v>532</v>
      </c>
      <c r="F173">
        <v>2</v>
      </c>
      <c r="G173">
        <v>20</v>
      </c>
    </row>
    <row r="174" spans="1:7" x14ac:dyDescent="0.25">
      <c r="A174" s="1">
        <v>44796</v>
      </c>
      <c r="B174">
        <v>2022</v>
      </c>
      <c r="C174">
        <v>8</v>
      </c>
      <c r="D174" t="s">
        <v>14</v>
      </c>
      <c r="E174">
        <v>544</v>
      </c>
      <c r="F174">
        <v>2</v>
      </c>
      <c r="G174">
        <v>24</v>
      </c>
    </row>
    <row r="175" spans="1:7" x14ac:dyDescent="0.25">
      <c r="A175" s="1">
        <v>44796</v>
      </c>
      <c r="B175">
        <v>2022</v>
      </c>
      <c r="C175">
        <v>8</v>
      </c>
      <c r="D175" t="s">
        <v>14</v>
      </c>
      <c r="E175">
        <v>536</v>
      </c>
      <c r="F175">
        <v>5</v>
      </c>
      <c r="G175">
        <v>25</v>
      </c>
    </row>
    <row r="176" spans="1:7" x14ac:dyDescent="0.25">
      <c r="A176" s="1">
        <v>44796</v>
      </c>
      <c r="B176">
        <v>2022</v>
      </c>
      <c r="C176">
        <v>8</v>
      </c>
      <c r="D176" t="s">
        <v>14</v>
      </c>
      <c r="E176">
        <v>580</v>
      </c>
      <c r="F176">
        <v>3</v>
      </c>
      <c r="G176">
        <v>24</v>
      </c>
    </row>
    <row r="177" spans="1:7" x14ac:dyDescent="0.25">
      <c r="A177" s="1">
        <v>44797</v>
      </c>
      <c r="B177">
        <v>2022</v>
      </c>
      <c r="C177">
        <v>8</v>
      </c>
      <c r="D177" t="s">
        <v>14</v>
      </c>
      <c r="E177">
        <v>522</v>
      </c>
      <c r="F177">
        <v>6</v>
      </c>
      <c r="G177">
        <v>24</v>
      </c>
    </row>
    <row r="178" spans="1:7" x14ac:dyDescent="0.25">
      <c r="A178" s="1">
        <v>44797</v>
      </c>
      <c r="B178">
        <v>2022</v>
      </c>
      <c r="C178">
        <v>8</v>
      </c>
      <c r="D178" t="s">
        <v>14</v>
      </c>
      <c r="E178">
        <v>510</v>
      </c>
      <c r="F178">
        <v>6</v>
      </c>
      <c r="G178">
        <v>36</v>
      </c>
    </row>
    <row r="179" spans="1:7" x14ac:dyDescent="0.25">
      <c r="A179" s="1">
        <v>44799</v>
      </c>
      <c r="B179">
        <v>2022</v>
      </c>
      <c r="C179">
        <v>8</v>
      </c>
      <c r="D179" t="s">
        <v>14</v>
      </c>
      <c r="E179">
        <v>562</v>
      </c>
      <c r="F179">
        <v>5</v>
      </c>
      <c r="G179">
        <v>25</v>
      </c>
    </row>
    <row r="180" spans="1:7" x14ac:dyDescent="0.25">
      <c r="A180" s="1">
        <v>44799</v>
      </c>
      <c r="B180">
        <v>2022</v>
      </c>
      <c r="C180">
        <v>8</v>
      </c>
      <c r="D180" t="s">
        <v>14</v>
      </c>
      <c r="E180">
        <v>510</v>
      </c>
      <c r="F180">
        <v>6</v>
      </c>
      <c r="G180">
        <v>36</v>
      </c>
    </row>
    <row r="181" spans="1:7" x14ac:dyDescent="0.25">
      <c r="A181" s="1">
        <v>44809</v>
      </c>
      <c r="B181">
        <v>2022</v>
      </c>
      <c r="C181">
        <v>9</v>
      </c>
      <c r="D181" t="s">
        <v>15</v>
      </c>
      <c r="E181">
        <v>532</v>
      </c>
      <c r="F181">
        <v>2</v>
      </c>
      <c r="G181">
        <v>20</v>
      </c>
    </row>
    <row r="182" spans="1:7" x14ac:dyDescent="0.25">
      <c r="A182" s="1">
        <v>44809</v>
      </c>
      <c r="B182">
        <v>2022</v>
      </c>
      <c r="C182">
        <v>9</v>
      </c>
      <c r="D182" t="s">
        <v>15</v>
      </c>
      <c r="E182">
        <v>544</v>
      </c>
      <c r="F182">
        <v>3</v>
      </c>
      <c r="G182">
        <v>36</v>
      </c>
    </row>
    <row r="183" spans="1:7" x14ac:dyDescent="0.25">
      <c r="A183" s="1">
        <v>44811</v>
      </c>
      <c r="B183">
        <v>2022</v>
      </c>
      <c r="C183">
        <v>9</v>
      </c>
      <c r="D183" t="s">
        <v>15</v>
      </c>
      <c r="E183">
        <v>536</v>
      </c>
      <c r="F183">
        <v>5</v>
      </c>
      <c r="G183">
        <v>25</v>
      </c>
    </row>
    <row r="184" spans="1:7" x14ac:dyDescent="0.25">
      <c r="A184" s="1">
        <v>44811</v>
      </c>
      <c r="B184">
        <v>2022</v>
      </c>
      <c r="C184">
        <v>9</v>
      </c>
      <c r="D184" t="s">
        <v>15</v>
      </c>
      <c r="E184">
        <v>580</v>
      </c>
      <c r="F184">
        <v>3</v>
      </c>
      <c r="G184">
        <v>24</v>
      </c>
    </row>
    <row r="185" spans="1:7" x14ac:dyDescent="0.25">
      <c r="A185" s="1">
        <v>44813</v>
      </c>
      <c r="B185">
        <v>2022</v>
      </c>
      <c r="C185">
        <v>9</v>
      </c>
      <c r="D185" t="s">
        <v>15</v>
      </c>
      <c r="E185">
        <v>514</v>
      </c>
      <c r="F185">
        <v>7</v>
      </c>
      <c r="G185">
        <v>45.5</v>
      </c>
    </row>
    <row r="186" spans="1:7" x14ac:dyDescent="0.25">
      <c r="A186" s="1">
        <v>44813</v>
      </c>
      <c r="B186">
        <v>2022</v>
      </c>
      <c r="C186">
        <v>9</v>
      </c>
      <c r="D186" t="s">
        <v>15</v>
      </c>
      <c r="E186">
        <v>548</v>
      </c>
      <c r="F186">
        <v>10</v>
      </c>
      <c r="G186">
        <v>20</v>
      </c>
    </row>
    <row r="187" spans="1:7" x14ac:dyDescent="0.25">
      <c r="A187" s="1">
        <v>44816</v>
      </c>
      <c r="B187">
        <v>2022</v>
      </c>
      <c r="C187">
        <v>9</v>
      </c>
      <c r="D187" t="s">
        <v>15</v>
      </c>
      <c r="E187">
        <v>540</v>
      </c>
      <c r="F187">
        <v>5</v>
      </c>
      <c r="G187">
        <v>37.5</v>
      </c>
    </row>
    <row r="188" spans="1:7" x14ac:dyDescent="0.25">
      <c r="A188" s="1">
        <v>44816</v>
      </c>
      <c r="B188">
        <v>2022</v>
      </c>
      <c r="C188">
        <v>9</v>
      </c>
      <c r="D188" t="s">
        <v>15</v>
      </c>
      <c r="E188">
        <v>560</v>
      </c>
      <c r="F188">
        <v>5</v>
      </c>
      <c r="G188">
        <v>40</v>
      </c>
    </row>
    <row r="189" spans="1:7" x14ac:dyDescent="0.25">
      <c r="A189" s="1">
        <v>44818</v>
      </c>
      <c r="B189">
        <v>2022</v>
      </c>
      <c r="C189">
        <v>9</v>
      </c>
      <c r="D189" t="s">
        <v>15</v>
      </c>
      <c r="E189">
        <v>516</v>
      </c>
      <c r="F189">
        <v>7</v>
      </c>
      <c r="G189">
        <v>31.5</v>
      </c>
    </row>
    <row r="190" spans="1:7" x14ac:dyDescent="0.25">
      <c r="A190" s="1">
        <v>44818</v>
      </c>
      <c r="B190">
        <v>2022</v>
      </c>
      <c r="C190">
        <v>9</v>
      </c>
      <c r="D190" t="s">
        <v>15</v>
      </c>
      <c r="E190">
        <v>530</v>
      </c>
      <c r="F190">
        <v>5</v>
      </c>
      <c r="G190">
        <v>42.5</v>
      </c>
    </row>
    <row r="191" spans="1:7" x14ac:dyDescent="0.25">
      <c r="A191" s="1">
        <v>44820</v>
      </c>
      <c r="B191">
        <v>2022</v>
      </c>
      <c r="C191">
        <v>9</v>
      </c>
      <c r="D191" t="s">
        <v>15</v>
      </c>
      <c r="E191">
        <v>518</v>
      </c>
      <c r="F191">
        <v>4</v>
      </c>
      <c r="G191">
        <v>16</v>
      </c>
    </row>
    <row r="192" spans="1:7" x14ac:dyDescent="0.25">
      <c r="A192" s="1">
        <v>44820</v>
      </c>
      <c r="B192">
        <v>2022</v>
      </c>
      <c r="C192">
        <v>9</v>
      </c>
      <c r="D192" t="s">
        <v>15</v>
      </c>
      <c r="E192">
        <v>524</v>
      </c>
      <c r="F192">
        <v>3</v>
      </c>
      <c r="G192">
        <v>6</v>
      </c>
    </row>
    <row r="193" spans="1:7" x14ac:dyDescent="0.25">
      <c r="A193" s="1">
        <v>44830</v>
      </c>
      <c r="B193">
        <v>2022</v>
      </c>
      <c r="C193">
        <v>9</v>
      </c>
      <c r="D193" t="s">
        <v>15</v>
      </c>
      <c r="E193">
        <v>520</v>
      </c>
      <c r="F193">
        <v>6</v>
      </c>
      <c r="G193">
        <v>24</v>
      </c>
    </row>
    <row r="194" spans="1:7" x14ac:dyDescent="0.25">
      <c r="A194" s="1">
        <v>44830</v>
      </c>
      <c r="B194">
        <v>2022</v>
      </c>
      <c r="C194">
        <v>9</v>
      </c>
      <c r="D194" t="s">
        <v>15</v>
      </c>
      <c r="E194">
        <v>542</v>
      </c>
      <c r="F194">
        <v>4</v>
      </c>
      <c r="G194">
        <v>40</v>
      </c>
    </row>
    <row r="195" spans="1:7" x14ac:dyDescent="0.25">
      <c r="A195" s="1">
        <v>44832</v>
      </c>
      <c r="B195">
        <v>2022</v>
      </c>
      <c r="C195">
        <v>9</v>
      </c>
      <c r="D195" t="s">
        <v>15</v>
      </c>
      <c r="E195">
        <v>522</v>
      </c>
      <c r="F195">
        <v>6</v>
      </c>
      <c r="G195">
        <v>24</v>
      </c>
    </row>
    <row r="196" spans="1:7" x14ac:dyDescent="0.25">
      <c r="A196" s="1">
        <v>44832</v>
      </c>
      <c r="B196">
        <v>2022</v>
      </c>
      <c r="C196">
        <v>9</v>
      </c>
      <c r="D196" t="s">
        <v>15</v>
      </c>
      <c r="E196">
        <v>510</v>
      </c>
      <c r="F196">
        <v>6</v>
      </c>
      <c r="G196">
        <v>36</v>
      </c>
    </row>
    <row r="197" spans="1:7" x14ac:dyDescent="0.25">
      <c r="A197" s="1">
        <v>44834</v>
      </c>
      <c r="B197">
        <v>2022</v>
      </c>
      <c r="C197">
        <v>9</v>
      </c>
      <c r="D197" t="s">
        <v>15</v>
      </c>
      <c r="E197">
        <v>562</v>
      </c>
      <c r="F197">
        <v>5</v>
      </c>
      <c r="G197">
        <v>25</v>
      </c>
    </row>
    <row r="198" spans="1:7" x14ac:dyDescent="0.25">
      <c r="A198" s="1">
        <v>44834</v>
      </c>
      <c r="B198">
        <v>2022</v>
      </c>
      <c r="C198">
        <v>9</v>
      </c>
      <c r="D198" t="s">
        <v>15</v>
      </c>
      <c r="E198">
        <v>510</v>
      </c>
      <c r="F198">
        <v>6</v>
      </c>
      <c r="G198">
        <v>36</v>
      </c>
    </row>
    <row r="199" spans="1:7" x14ac:dyDescent="0.25">
      <c r="A199" s="1">
        <v>44837</v>
      </c>
      <c r="B199">
        <v>2022</v>
      </c>
      <c r="C199">
        <v>10</v>
      </c>
      <c r="D199" t="s">
        <v>16</v>
      </c>
      <c r="E199">
        <v>532</v>
      </c>
      <c r="F199">
        <v>3</v>
      </c>
      <c r="G199">
        <v>30</v>
      </c>
    </row>
    <row r="200" spans="1:7" x14ac:dyDescent="0.25">
      <c r="A200" s="1">
        <v>44837</v>
      </c>
      <c r="B200">
        <v>2022</v>
      </c>
      <c r="C200">
        <v>10</v>
      </c>
      <c r="D200" t="s">
        <v>16</v>
      </c>
      <c r="E200">
        <v>544</v>
      </c>
      <c r="F200">
        <v>4</v>
      </c>
      <c r="G200">
        <v>48</v>
      </c>
    </row>
    <row r="201" spans="1:7" x14ac:dyDescent="0.25">
      <c r="A201" s="1">
        <v>44839</v>
      </c>
      <c r="B201">
        <v>2022</v>
      </c>
      <c r="C201">
        <v>10</v>
      </c>
      <c r="D201" t="s">
        <v>16</v>
      </c>
      <c r="E201">
        <v>536</v>
      </c>
      <c r="F201">
        <v>5</v>
      </c>
      <c r="G201">
        <v>25</v>
      </c>
    </row>
    <row r="202" spans="1:7" x14ac:dyDescent="0.25">
      <c r="A202" s="1">
        <v>44839</v>
      </c>
      <c r="B202">
        <v>2022</v>
      </c>
      <c r="C202">
        <v>10</v>
      </c>
      <c r="D202" t="s">
        <v>16</v>
      </c>
      <c r="E202">
        <v>542</v>
      </c>
      <c r="F202">
        <v>1</v>
      </c>
      <c r="G202">
        <v>10</v>
      </c>
    </row>
    <row r="203" spans="1:7" x14ac:dyDescent="0.25">
      <c r="A203" s="1">
        <v>44841</v>
      </c>
      <c r="B203">
        <v>2022</v>
      </c>
      <c r="C203">
        <v>10</v>
      </c>
      <c r="D203" t="s">
        <v>16</v>
      </c>
      <c r="E203">
        <v>514</v>
      </c>
      <c r="F203">
        <v>6</v>
      </c>
      <c r="G203">
        <v>39</v>
      </c>
    </row>
    <row r="204" spans="1:7" x14ac:dyDescent="0.25">
      <c r="A204" s="1">
        <v>44841</v>
      </c>
      <c r="B204">
        <v>2022</v>
      </c>
      <c r="C204">
        <v>10</v>
      </c>
      <c r="D204" t="s">
        <v>16</v>
      </c>
      <c r="E204">
        <v>548</v>
      </c>
      <c r="F204">
        <v>10</v>
      </c>
      <c r="G204">
        <v>20</v>
      </c>
    </row>
    <row r="205" spans="1:7" x14ac:dyDescent="0.25">
      <c r="A205" s="1">
        <v>44842</v>
      </c>
      <c r="B205">
        <v>2022</v>
      </c>
      <c r="C205">
        <v>10</v>
      </c>
      <c r="D205" t="s">
        <v>16</v>
      </c>
      <c r="E205">
        <v>580</v>
      </c>
      <c r="F205">
        <v>7</v>
      </c>
      <c r="G205">
        <v>56</v>
      </c>
    </row>
    <row r="206" spans="1:7" x14ac:dyDescent="0.25">
      <c r="A206" s="1">
        <v>44842</v>
      </c>
      <c r="B206">
        <v>2022</v>
      </c>
      <c r="C206">
        <v>10</v>
      </c>
      <c r="D206" t="s">
        <v>16</v>
      </c>
      <c r="E206">
        <v>522</v>
      </c>
      <c r="F206">
        <v>5</v>
      </c>
      <c r="G206">
        <v>20</v>
      </c>
    </row>
    <row r="207" spans="1:7" x14ac:dyDescent="0.25">
      <c r="A207" s="1">
        <v>44842</v>
      </c>
      <c r="B207">
        <v>2022</v>
      </c>
      <c r="C207">
        <v>10</v>
      </c>
      <c r="D207" t="s">
        <v>16</v>
      </c>
      <c r="E207">
        <v>524</v>
      </c>
      <c r="F207">
        <v>3</v>
      </c>
      <c r="G207">
        <v>6</v>
      </c>
    </row>
    <row r="208" spans="1:7" x14ac:dyDescent="0.25">
      <c r="A208" s="1">
        <v>44842</v>
      </c>
      <c r="B208">
        <v>2022</v>
      </c>
      <c r="C208">
        <v>10</v>
      </c>
      <c r="D208" t="s">
        <v>16</v>
      </c>
      <c r="E208">
        <v>530</v>
      </c>
      <c r="F208">
        <v>6</v>
      </c>
      <c r="G208">
        <v>51</v>
      </c>
    </row>
    <row r="209" spans="1:7" x14ac:dyDescent="0.25">
      <c r="A209" s="1">
        <v>44842</v>
      </c>
      <c r="B209">
        <v>2022</v>
      </c>
      <c r="C209">
        <v>10</v>
      </c>
      <c r="D209" t="s">
        <v>16</v>
      </c>
      <c r="E209">
        <v>540</v>
      </c>
      <c r="F209">
        <v>5</v>
      </c>
      <c r="G209">
        <v>37.5</v>
      </c>
    </row>
    <row r="210" spans="1:7" x14ac:dyDescent="0.25">
      <c r="A210" s="1">
        <v>44844</v>
      </c>
      <c r="B210">
        <v>2022</v>
      </c>
      <c r="C210">
        <v>10</v>
      </c>
      <c r="D210" t="s">
        <v>16</v>
      </c>
      <c r="E210">
        <v>540</v>
      </c>
      <c r="F210">
        <v>5</v>
      </c>
      <c r="G210">
        <v>37.5</v>
      </c>
    </row>
    <row r="211" spans="1:7" x14ac:dyDescent="0.25">
      <c r="A211" s="1">
        <v>44844</v>
      </c>
      <c r="B211">
        <v>2022</v>
      </c>
      <c r="C211">
        <v>10</v>
      </c>
      <c r="D211" t="s">
        <v>16</v>
      </c>
      <c r="E211">
        <v>560</v>
      </c>
      <c r="F211">
        <v>5</v>
      </c>
      <c r="G211">
        <v>40</v>
      </c>
    </row>
    <row r="212" spans="1:7" x14ac:dyDescent="0.25">
      <c r="A212" s="1">
        <v>44846</v>
      </c>
      <c r="B212">
        <v>2022</v>
      </c>
      <c r="C212">
        <v>10</v>
      </c>
      <c r="D212" t="s">
        <v>16</v>
      </c>
      <c r="E212">
        <v>516</v>
      </c>
      <c r="F212">
        <v>7</v>
      </c>
      <c r="G212">
        <v>31.5</v>
      </c>
    </row>
    <row r="213" spans="1:7" x14ac:dyDescent="0.25">
      <c r="A213" s="1">
        <v>44846</v>
      </c>
      <c r="B213">
        <v>2022</v>
      </c>
      <c r="C213">
        <v>10</v>
      </c>
      <c r="D213" t="s">
        <v>16</v>
      </c>
      <c r="E213">
        <v>530</v>
      </c>
      <c r="F213">
        <v>5</v>
      </c>
      <c r="G213">
        <v>42.5</v>
      </c>
    </row>
    <row r="214" spans="1:7" x14ac:dyDescent="0.25">
      <c r="A214" s="1">
        <v>44848</v>
      </c>
      <c r="B214">
        <v>2022</v>
      </c>
      <c r="C214">
        <v>10</v>
      </c>
      <c r="D214" t="s">
        <v>16</v>
      </c>
      <c r="E214">
        <v>518</v>
      </c>
      <c r="F214">
        <v>4</v>
      </c>
      <c r="G214">
        <v>16</v>
      </c>
    </row>
    <row r="215" spans="1:7" x14ac:dyDescent="0.25">
      <c r="A215" s="1">
        <v>44848</v>
      </c>
      <c r="B215">
        <v>2022</v>
      </c>
      <c r="C215">
        <v>10</v>
      </c>
      <c r="D215" t="s">
        <v>16</v>
      </c>
      <c r="E215">
        <v>524</v>
      </c>
      <c r="F215">
        <v>3</v>
      </c>
      <c r="G215">
        <v>6</v>
      </c>
    </row>
    <row r="216" spans="1:7" x14ac:dyDescent="0.25">
      <c r="A216" s="1">
        <v>44858</v>
      </c>
      <c r="B216">
        <v>2022</v>
      </c>
      <c r="C216">
        <v>10</v>
      </c>
      <c r="D216" t="s">
        <v>16</v>
      </c>
      <c r="E216">
        <v>520</v>
      </c>
      <c r="F216">
        <v>6</v>
      </c>
      <c r="G216">
        <v>24</v>
      </c>
    </row>
    <row r="217" spans="1:7" x14ac:dyDescent="0.25">
      <c r="A217" s="1">
        <v>44858</v>
      </c>
      <c r="B217">
        <v>2022</v>
      </c>
      <c r="C217">
        <v>10</v>
      </c>
      <c r="D217" t="s">
        <v>16</v>
      </c>
      <c r="E217">
        <v>542</v>
      </c>
      <c r="F217">
        <v>3</v>
      </c>
      <c r="G217">
        <v>30</v>
      </c>
    </row>
    <row r="218" spans="1:7" x14ac:dyDescent="0.25">
      <c r="A218" s="1">
        <v>44860</v>
      </c>
      <c r="B218">
        <v>2022</v>
      </c>
      <c r="C218">
        <v>10</v>
      </c>
      <c r="D218" t="s">
        <v>16</v>
      </c>
      <c r="E218">
        <v>522</v>
      </c>
      <c r="F218">
        <v>6</v>
      </c>
      <c r="G218">
        <v>24</v>
      </c>
    </row>
    <row r="219" spans="1:7" x14ac:dyDescent="0.25">
      <c r="A219" s="1">
        <v>44860</v>
      </c>
      <c r="B219">
        <v>2022</v>
      </c>
      <c r="C219">
        <v>10</v>
      </c>
      <c r="D219" t="s">
        <v>16</v>
      </c>
      <c r="E219">
        <v>510</v>
      </c>
      <c r="F219">
        <v>6</v>
      </c>
      <c r="G219">
        <v>36</v>
      </c>
    </row>
    <row r="220" spans="1:7" x14ac:dyDescent="0.25">
      <c r="A220" s="1">
        <v>44862</v>
      </c>
      <c r="B220">
        <v>2022</v>
      </c>
      <c r="C220">
        <v>10</v>
      </c>
      <c r="D220" t="s">
        <v>16</v>
      </c>
      <c r="E220">
        <v>562</v>
      </c>
      <c r="F220">
        <v>5</v>
      </c>
      <c r="G220">
        <v>25</v>
      </c>
    </row>
    <row r="221" spans="1:7" x14ac:dyDescent="0.25">
      <c r="A221" s="1">
        <v>44862</v>
      </c>
      <c r="B221">
        <v>2022</v>
      </c>
      <c r="C221">
        <v>10</v>
      </c>
      <c r="D221" t="s">
        <v>16</v>
      </c>
      <c r="E221">
        <v>510</v>
      </c>
      <c r="F221">
        <v>6</v>
      </c>
      <c r="G221">
        <v>36</v>
      </c>
    </row>
    <row r="222" spans="1:7" x14ac:dyDescent="0.25">
      <c r="A222" s="1">
        <v>44866</v>
      </c>
      <c r="B222">
        <v>2022</v>
      </c>
      <c r="C222">
        <v>11</v>
      </c>
      <c r="D222" t="s">
        <v>17</v>
      </c>
      <c r="E222">
        <v>532</v>
      </c>
      <c r="F222">
        <v>1</v>
      </c>
      <c r="G222">
        <v>10</v>
      </c>
    </row>
    <row r="223" spans="1:7" x14ac:dyDescent="0.25">
      <c r="A223" s="1">
        <v>44866</v>
      </c>
      <c r="B223">
        <v>2022</v>
      </c>
      <c r="C223">
        <v>11</v>
      </c>
      <c r="D223" t="s">
        <v>17</v>
      </c>
      <c r="E223">
        <v>544</v>
      </c>
      <c r="F223">
        <v>3</v>
      </c>
      <c r="G223">
        <v>36</v>
      </c>
    </row>
    <row r="224" spans="1:7" x14ac:dyDescent="0.25">
      <c r="A224" s="1">
        <v>44868</v>
      </c>
      <c r="B224">
        <v>2022</v>
      </c>
      <c r="C224">
        <v>11</v>
      </c>
      <c r="D224" t="s">
        <v>17</v>
      </c>
      <c r="E224">
        <v>536</v>
      </c>
      <c r="F224">
        <v>5</v>
      </c>
      <c r="G224">
        <v>25</v>
      </c>
    </row>
    <row r="225" spans="1:7" x14ac:dyDescent="0.25">
      <c r="A225" s="1">
        <v>44868</v>
      </c>
      <c r="B225">
        <v>2022</v>
      </c>
      <c r="C225">
        <v>11</v>
      </c>
      <c r="D225" t="s">
        <v>17</v>
      </c>
      <c r="E225">
        <v>542</v>
      </c>
      <c r="F225">
        <v>3</v>
      </c>
      <c r="G225">
        <v>30</v>
      </c>
    </row>
    <row r="226" spans="1:7" x14ac:dyDescent="0.25">
      <c r="A226" s="1">
        <v>44879</v>
      </c>
      <c r="B226">
        <v>2022</v>
      </c>
      <c r="C226">
        <v>11</v>
      </c>
      <c r="D226" t="s">
        <v>17</v>
      </c>
      <c r="E226">
        <v>514</v>
      </c>
      <c r="F226">
        <v>8</v>
      </c>
      <c r="G226">
        <v>52</v>
      </c>
    </row>
    <row r="227" spans="1:7" x14ac:dyDescent="0.25">
      <c r="A227" s="1">
        <v>44879</v>
      </c>
      <c r="B227">
        <v>2022</v>
      </c>
      <c r="C227">
        <v>11</v>
      </c>
      <c r="D227" t="s">
        <v>17</v>
      </c>
      <c r="E227">
        <v>548</v>
      </c>
      <c r="F227">
        <v>10</v>
      </c>
      <c r="G227">
        <v>20</v>
      </c>
    </row>
    <row r="228" spans="1:7" x14ac:dyDescent="0.25">
      <c r="A228" s="1">
        <v>44881</v>
      </c>
      <c r="B228">
        <v>2022</v>
      </c>
      <c r="C228">
        <v>11</v>
      </c>
      <c r="D228" t="s">
        <v>17</v>
      </c>
      <c r="E228">
        <v>540</v>
      </c>
      <c r="F228">
        <v>5</v>
      </c>
      <c r="G228">
        <v>37.5</v>
      </c>
    </row>
    <row r="229" spans="1:7" x14ac:dyDescent="0.25">
      <c r="A229" s="1">
        <v>44881</v>
      </c>
      <c r="B229">
        <v>2022</v>
      </c>
      <c r="C229">
        <v>11</v>
      </c>
      <c r="D229" t="s">
        <v>17</v>
      </c>
      <c r="E229">
        <v>560</v>
      </c>
      <c r="F229">
        <v>5</v>
      </c>
      <c r="G229">
        <v>40</v>
      </c>
    </row>
    <row r="230" spans="1:7" x14ac:dyDescent="0.25">
      <c r="A230" s="1">
        <v>44883</v>
      </c>
      <c r="B230">
        <v>2022</v>
      </c>
      <c r="C230">
        <v>11</v>
      </c>
      <c r="D230" t="s">
        <v>17</v>
      </c>
      <c r="E230">
        <v>516</v>
      </c>
      <c r="F230">
        <v>7</v>
      </c>
      <c r="G230">
        <v>31.5</v>
      </c>
    </row>
    <row r="231" spans="1:7" x14ac:dyDescent="0.25">
      <c r="A231" s="1">
        <v>44883</v>
      </c>
      <c r="B231">
        <v>2022</v>
      </c>
      <c r="C231">
        <v>11</v>
      </c>
      <c r="D231" t="s">
        <v>17</v>
      </c>
      <c r="E231">
        <v>530</v>
      </c>
      <c r="F231">
        <v>5</v>
      </c>
      <c r="G231">
        <v>42.5</v>
      </c>
    </row>
    <row r="232" spans="1:7" x14ac:dyDescent="0.25">
      <c r="A232" s="1">
        <v>44886</v>
      </c>
      <c r="B232">
        <v>2022</v>
      </c>
      <c r="C232">
        <v>11</v>
      </c>
      <c r="D232" t="s">
        <v>17</v>
      </c>
      <c r="E232">
        <v>518</v>
      </c>
      <c r="F232">
        <v>4</v>
      </c>
      <c r="G232">
        <v>16</v>
      </c>
    </row>
    <row r="233" spans="1:7" x14ac:dyDescent="0.25">
      <c r="A233" s="1">
        <v>44886</v>
      </c>
      <c r="B233">
        <v>2022</v>
      </c>
      <c r="C233">
        <v>11</v>
      </c>
      <c r="D233" t="s">
        <v>17</v>
      </c>
      <c r="E233">
        <v>524</v>
      </c>
      <c r="F233">
        <v>3</v>
      </c>
      <c r="G233">
        <v>6</v>
      </c>
    </row>
    <row r="234" spans="1:7" x14ac:dyDescent="0.25">
      <c r="A234" s="1">
        <v>44888</v>
      </c>
      <c r="B234">
        <v>2022</v>
      </c>
      <c r="C234">
        <v>11</v>
      </c>
      <c r="D234" t="s">
        <v>17</v>
      </c>
      <c r="E234">
        <v>520</v>
      </c>
      <c r="F234">
        <v>6</v>
      </c>
      <c r="G234">
        <v>24</v>
      </c>
    </row>
    <row r="235" spans="1:7" x14ac:dyDescent="0.25">
      <c r="A235" s="1">
        <v>44888</v>
      </c>
      <c r="B235">
        <v>2022</v>
      </c>
      <c r="C235">
        <v>11</v>
      </c>
      <c r="D235" t="s">
        <v>17</v>
      </c>
      <c r="E235">
        <v>542</v>
      </c>
      <c r="F235">
        <v>2</v>
      </c>
      <c r="G235">
        <v>20</v>
      </c>
    </row>
    <row r="236" spans="1:7" x14ac:dyDescent="0.25">
      <c r="A236" s="1">
        <v>44890</v>
      </c>
      <c r="B236">
        <v>2022</v>
      </c>
      <c r="C236">
        <v>11</v>
      </c>
      <c r="D236" t="s">
        <v>17</v>
      </c>
      <c r="E236">
        <v>522</v>
      </c>
      <c r="F236">
        <v>6</v>
      </c>
      <c r="G236">
        <v>24</v>
      </c>
    </row>
    <row r="237" spans="1:7" x14ac:dyDescent="0.25">
      <c r="A237" s="1">
        <v>44890</v>
      </c>
      <c r="B237">
        <v>2022</v>
      </c>
      <c r="C237">
        <v>11</v>
      </c>
      <c r="D237" t="s">
        <v>17</v>
      </c>
      <c r="E237">
        <v>510</v>
      </c>
      <c r="F237">
        <v>6</v>
      </c>
      <c r="G237">
        <v>36</v>
      </c>
    </row>
    <row r="238" spans="1:7" x14ac:dyDescent="0.25">
      <c r="A238" s="1">
        <v>44893</v>
      </c>
      <c r="B238">
        <v>2022</v>
      </c>
      <c r="C238">
        <v>11</v>
      </c>
      <c r="D238" t="s">
        <v>17</v>
      </c>
      <c r="E238">
        <v>562</v>
      </c>
      <c r="F238">
        <v>5</v>
      </c>
      <c r="G238">
        <v>25</v>
      </c>
    </row>
    <row r="239" spans="1:7" x14ac:dyDescent="0.25">
      <c r="A239" s="1">
        <v>44893</v>
      </c>
      <c r="B239">
        <v>2022</v>
      </c>
      <c r="C239">
        <v>11</v>
      </c>
      <c r="D239" t="s">
        <v>17</v>
      </c>
      <c r="E239">
        <v>510</v>
      </c>
      <c r="F239">
        <v>6</v>
      </c>
      <c r="G239">
        <v>36</v>
      </c>
    </row>
    <row r="240" spans="1:7" x14ac:dyDescent="0.25">
      <c r="A240" s="1">
        <v>44894</v>
      </c>
      <c r="B240">
        <v>2022</v>
      </c>
      <c r="C240">
        <v>11</v>
      </c>
      <c r="D240" t="s">
        <v>17</v>
      </c>
      <c r="E240">
        <v>518</v>
      </c>
      <c r="F240">
        <v>4</v>
      </c>
      <c r="G240">
        <v>16</v>
      </c>
    </row>
    <row r="241" spans="1:7" x14ac:dyDescent="0.25">
      <c r="A241" s="1">
        <v>44894</v>
      </c>
      <c r="B241">
        <v>2022</v>
      </c>
      <c r="C241">
        <v>11</v>
      </c>
      <c r="D241" t="s">
        <v>17</v>
      </c>
      <c r="E241">
        <v>524</v>
      </c>
      <c r="F241">
        <v>3</v>
      </c>
      <c r="G241">
        <v>6</v>
      </c>
    </row>
    <row r="242" spans="1:7" x14ac:dyDescent="0.25">
      <c r="A242" s="1">
        <v>44894</v>
      </c>
      <c r="B242">
        <v>2022</v>
      </c>
      <c r="C242">
        <v>11</v>
      </c>
      <c r="D242" t="s">
        <v>17</v>
      </c>
      <c r="E242">
        <v>520</v>
      </c>
      <c r="F242">
        <v>6</v>
      </c>
      <c r="G242">
        <v>24</v>
      </c>
    </row>
    <row r="243" spans="1:7" x14ac:dyDescent="0.25">
      <c r="A243" s="1">
        <v>44894</v>
      </c>
      <c r="B243">
        <v>2022</v>
      </c>
      <c r="C243">
        <v>11</v>
      </c>
      <c r="D243" t="s">
        <v>17</v>
      </c>
      <c r="E243">
        <v>542</v>
      </c>
      <c r="F243">
        <v>3</v>
      </c>
      <c r="G243">
        <v>30</v>
      </c>
    </row>
    <row r="244" spans="1:7" x14ac:dyDescent="0.25">
      <c r="A244" s="1">
        <v>44894</v>
      </c>
      <c r="B244">
        <v>2022</v>
      </c>
      <c r="C244">
        <v>11</v>
      </c>
      <c r="D244" t="s">
        <v>17</v>
      </c>
      <c r="E244">
        <v>522</v>
      </c>
      <c r="F244">
        <v>6</v>
      </c>
      <c r="G244">
        <v>24</v>
      </c>
    </row>
    <row r="245" spans="1:7" x14ac:dyDescent="0.25">
      <c r="A245" s="1">
        <v>44900</v>
      </c>
      <c r="B245">
        <v>2022</v>
      </c>
      <c r="C245">
        <v>12</v>
      </c>
      <c r="D245" t="s">
        <v>18</v>
      </c>
      <c r="E245">
        <v>532</v>
      </c>
      <c r="F245">
        <v>1</v>
      </c>
      <c r="G245">
        <v>10</v>
      </c>
    </row>
    <row r="246" spans="1:7" x14ac:dyDescent="0.25">
      <c r="A246" s="1">
        <v>44900</v>
      </c>
      <c r="B246">
        <v>2022</v>
      </c>
      <c r="C246">
        <v>12</v>
      </c>
      <c r="D246" t="s">
        <v>18</v>
      </c>
      <c r="E246">
        <v>544</v>
      </c>
      <c r="F246">
        <v>3</v>
      </c>
      <c r="G246">
        <v>36</v>
      </c>
    </row>
    <row r="247" spans="1:7" x14ac:dyDescent="0.25">
      <c r="A247" s="1">
        <v>44902</v>
      </c>
      <c r="B247">
        <v>2022</v>
      </c>
      <c r="C247">
        <v>12</v>
      </c>
      <c r="D247" t="s">
        <v>18</v>
      </c>
      <c r="E247">
        <v>536</v>
      </c>
      <c r="F247">
        <v>5</v>
      </c>
      <c r="G247">
        <v>25</v>
      </c>
    </row>
    <row r="248" spans="1:7" x14ac:dyDescent="0.25">
      <c r="A248" s="1">
        <v>44902</v>
      </c>
      <c r="B248">
        <v>2022</v>
      </c>
      <c r="C248">
        <v>12</v>
      </c>
      <c r="D248" t="s">
        <v>18</v>
      </c>
      <c r="E248">
        <v>542</v>
      </c>
      <c r="F248">
        <v>2</v>
      </c>
      <c r="G248">
        <v>20</v>
      </c>
    </row>
    <row r="249" spans="1:7" x14ac:dyDescent="0.25">
      <c r="A249" s="1">
        <v>44904</v>
      </c>
      <c r="B249">
        <v>2022</v>
      </c>
      <c r="C249">
        <v>12</v>
      </c>
      <c r="D249" t="s">
        <v>18</v>
      </c>
      <c r="E249">
        <v>514</v>
      </c>
      <c r="F249">
        <v>9</v>
      </c>
      <c r="G249">
        <v>58.5</v>
      </c>
    </row>
    <row r="250" spans="1:7" x14ac:dyDescent="0.25">
      <c r="A250" s="1">
        <v>44904</v>
      </c>
      <c r="B250">
        <v>2022</v>
      </c>
      <c r="C250">
        <v>12</v>
      </c>
      <c r="D250" t="s">
        <v>18</v>
      </c>
      <c r="E250">
        <v>548</v>
      </c>
      <c r="F250">
        <v>10</v>
      </c>
      <c r="G250">
        <v>20</v>
      </c>
    </row>
    <row r="251" spans="1:7" x14ac:dyDescent="0.25">
      <c r="A251" s="1">
        <v>44907</v>
      </c>
      <c r="B251">
        <v>2022</v>
      </c>
      <c r="C251">
        <v>12</v>
      </c>
      <c r="D251" t="s">
        <v>18</v>
      </c>
      <c r="E251">
        <v>540</v>
      </c>
      <c r="F251">
        <v>5</v>
      </c>
      <c r="G251">
        <v>37.5</v>
      </c>
    </row>
    <row r="252" spans="1:7" x14ac:dyDescent="0.25">
      <c r="A252" s="1">
        <v>44907</v>
      </c>
      <c r="B252">
        <v>2022</v>
      </c>
      <c r="C252">
        <v>12</v>
      </c>
      <c r="D252" t="s">
        <v>18</v>
      </c>
      <c r="E252">
        <v>560</v>
      </c>
      <c r="F252">
        <v>5</v>
      </c>
      <c r="G252">
        <v>40</v>
      </c>
    </row>
    <row r="253" spans="1:7" x14ac:dyDescent="0.25">
      <c r="A253" s="1">
        <v>44909</v>
      </c>
      <c r="B253">
        <v>2022</v>
      </c>
      <c r="C253">
        <v>12</v>
      </c>
      <c r="D253" t="s">
        <v>18</v>
      </c>
      <c r="E253">
        <v>516</v>
      </c>
      <c r="F253">
        <v>7</v>
      </c>
      <c r="G253">
        <v>31.5</v>
      </c>
    </row>
    <row r="254" spans="1:7" x14ac:dyDescent="0.25">
      <c r="A254" s="1">
        <v>44909</v>
      </c>
      <c r="B254">
        <v>2022</v>
      </c>
      <c r="C254">
        <v>12</v>
      </c>
      <c r="D254" t="s">
        <v>18</v>
      </c>
      <c r="E254">
        <v>530</v>
      </c>
      <c r="F254">
        <v>5</v>
      </c>
      <c r="G254">
        <v>42.5</v>
      </c>
    </row>
    <row r="255" spans="1:7" x14ac:dyDescent="0.25">
      <c r="A255" s="1">
        <v>44911</v>
      </c>
      <c r="B255">
        <v>2022</v>
      </c>
      <c r="C255">
        <v>12</v>
      </c>
      <c r="D255" t="s">
        <v>18</v>
      </c>
      <c r="E255">
        <v>518</v>
      </c>
      <c r="F255">
        <v>4</v>
      </c>
      <c r="G255">
        <v>16</v>
      </c>
    </row>
    <row r="256" spans="1:7" x14ac:dyDescent="0.25">
      <c r="A256" s="1">
        <v>44911</v>
      </c>
      <c r="B256">
        <v>2022</v>
      </c>
      <c r="C256">
        <v>12</v>
      </c>
      <c r="D256" t="s">
        <v>18</v>
      </c>
      <c r="E256">
        <v>524</v>
      </c>
      <c r="F256">
        <v>3</v>
      </c>
      <c r="G256">
        <v>6</v>
      </c>
    </row>
    <row r="257" spans="1:7" x14ac:dyDescent="0.25">
      <c r="A257" s="1">
        <v>44912</v>
      </c>
      <c r="B257">
        <v>2022</v>
      </c>
      <c r="C257">
        <v>12</v>
      </c>
      <c r="D257" t="s">
        <v>18</v>
      </c>
      <c r="E257">
        <v>576</v>
      </c>
      <c r="F257">
        <v>10</v>
      </c>
      <c r="G257">
        <v>125</v>
      </c>
    </row>
    <row r="258" spans="1:7" x14ac:dyDescent="0.25">
      <c r="A258" s="1">
        <v>44912</v>
      </c>
      <c r="B258">
        <v>2022</v>
      </c>
      <c r="C258">
        <v>12</v>
      </c>
      <c r="D258" t="s">
        <v>18</v>
      </c>
      <c r="E258">
        <v>578</v>
      </c>
      <c r="F258">
        <v>4</v>
      </c>
      <c r="G258">
        <v>62</v>
      </c>
    </row>
    <row r="259" spans="1:7" x14ac:dyDescent="0.25">
      <c r="A259" s="1">
        <v>44912</v>
      </c>
      <c r="B259">
        <v>2022</v>
      </c>
      <c r="C259">
        <v>12</v>
      </c>
      <c r="D259" t="s">
        <v>18</v>
      </c>
      <c r="E259">
        <v>580</v>
      </c>
      <c r="F259">
        <v>6</v>
      </c>
      <c r="G259">
        <v>48</v>
      </c>
    </row>
    <row r="260" spans="1:7" x14ac:dyDescent="0.25">
      <c r="A260" s="1">
        <v>44912</v>
      </c>
      <c r="B260">
        <v>2022</v>
      </c>
      <c r="C260">
        <v>12</v>
      </c>
      <c r="D260" t="s">
        <v>18</v>
      </c>
      <c r="E260">
        <v>568</v>
      </c>
      <c r="F260">
        <v>7</v>
      </c>
      <c r="G260">
        <v>73.5</v>
      </c>
    </row>
    <row r="261" spans="1:7" x14ac:dyDescent="0.25">
      <c r="A261" s="1">
        <v>44914</v>
      </c>
      <c r="B261">
        <v>2022</v>
      </c>
      <c r="C261">
        <v>12</v>
      </c>
      <c r="D261" t="s">
        <v>18</v>
      </c>
      <c r="E261">
        <v>520</v>
      </c>
      <c r="F261">
        <v>6</v>
      </c>
      <c r="G261">
        <v>24</v>
      </c>
    </row>
    <row r="262" spans="1:7" x14ac:dyDescent="0.25">
      <c r="A262" s="1">
        <v>44914</v>
      </c>
      <c r="B262">
        <v>2022</v>
      </c>
      <c r="C262">
        <v>12</v>
      </c>
      <c r="D262" t="s">
        <v>18</v>
      </c>
      <c r="E262">
        <v>542</v>
      </c>
      <c r="F262">
        <v>4</v>
      </c>
      <c r="G262">
        <v>40</v>
      </c>
    </row>
    <row r="263" spans="1:7" x14ac:dyDescent="0.25">
      <c r="A263" s="1">
        <v>44916</v>
      </c>
      <c r="B263">
        <v>2022</v>
      </c>
      <c r="C263">
        <v>12</v>
      </c>
      <c r="D263" t="s">
        <v>18</v>
      </c>
      <c r="E263">
        <v>522</v>
      </c>
      <c r="F263">
        <v>6</v>
      </c>
      <c r="G263">
        <v>24</v>
      </c>
    </row>
    <row r="264" spans="1:7" x14ac:dyDescent="0.25">
      <c r="A264" s="1">
        <v>44916</v>
      </c>
      <c r="B264">
        <v>2022</v>
      </c>
      <c r="C264">
        <v>12</v>
      </c>
      <c r="D264" t="s">
        <v>18</v>
      </c>
      <c r="E264">
        <v>510</v>
      </c>
      <c r="F264">
        <v>6</v>
      </c>
      <c r="G264">
        <v>36</v>
      </c>
    </row>
    <row r="265" spans="1:7" x14ac:dyDescent="0.25">
      <c r="A265" s="1">
        <v>44918</v>
      </c>
      <c r="B265">
        <v>2022</v>
      </c>
      <c r="C265">
        <v>12</v>
      </c>
      <c r="D265" t="s">
        <v>18</v>
      </c>
      <c r="E265">
        <v>562</v>
      </c>
      <c r="F265">
        <v>5</v>
      </c>
      <c r="G265">
        <v>25</v>
      </c>
    </row>
    <row r="266" spans="1:7" x14ac:dyDescent="0.25">
      <c r="A266" s="1">
        <v>44918</v>
      </c>
      <c r="B266">
        <v>2022</v>
      </c>
      <c r="C266">
        <v>12</v>
      </c>
      <c r="D266" t="s">
        <v>18</v>
      </c>
      <c r="E266">
        <v>510</v>
      </c>
      <c r="F266">
        <v>6</v>
      </c>
      <c r="G266">
        <v>36</v>
      </c>
    </row>
    <row r="267" spans="1:7" x14ac:dyDescent="0.25">
      <c r="A267" s="1">
        <v>44936</v>
      </c>
      <c r="B267">
        <v>2023</v>
      </c>
      <c r="C267">
        <v>1</v>
      </c>
      <c r="D267" t="s">
        <v>7</v>
      </c>
      <c r="E267">
        <v>510</v>
      </c>
      <c r="F267">
        <v>7</v>
      </c>
      <c r="G267">
        <v>42</v>
      </c>
    </row>
    <row r="268" spans="1:7" x14ac:dyDescent="0.25">
      <c r="A268" s="1">
        <v>44936</v>
      </c>
      <c r="B268">
        <v>2023</v>
      </c>
      <c r="C268">
        <v>1</v>
      </c>
      <c r="D268" t="s">
        <v>7</v>
      </c>
      <c r="E268">
        <v>514</v>
      </c>
      <c r="F268">
        <v>6</v>
      </c>
      <c r="G268">
        <v>39</v>
      </c>
    </row>
    <row r="269" spans="1:7" x14ac:dyDescent="0.25">
      <c r="A269" s="1">
        <v>44936</v>
      </c>
      <c r="B269">
        <v>2023</v>
      </c>
      <c r="C269">
        <v>1</v>
      </c>
      <c r="D269" t="s">
        <v>7</v>
      </c>
      <c r="E269">
        <v>516</v>
      </c>
      <c r="F269">
        <v>4</v>
      </c>
      <c r="G269">
        <v>18</v>
      </c>
    </row>
    <row r="270" spans="1:7" x14ac:dyDescent="0.25">
      <c r="A270" s="1">
        <v>44936</v>
      </c>
      <c r="B270">
        <v>2023</v>
      </c>
      <c r="C270">
        <v>1</v>
      </c>
      <c r="D270" t="s">
        <v>7</v>
      </c>
      <c r="E270">
        <v>580</v>
      </c>
      <c r="F270">
        <v>8</v>
      </c>
      <c r="G270">
        <v>64</v>
      </c>
    </row>
    <row r="271" spans="1:7" x14ac:dyDescent="0.25">
      <c r="A271" s="1">
        <v>44938</v>
      </c>
      <c r="B271">
        <v>2023</v>
      </c>
      <c r="C271">
        <v>1</v>
      </c>
      <c r="D271" t="s">
        <v>7</v>
      </c>
      <c r="E271">
        <v>580</v>
      </c>
      <c r="F271">
        <v>7</v>
      </c>
      <c r="G271">
        <v>56</v>
      </c>
    </row>
    <row r="272" spans="1:7" x14ac:dyDescent="0.25">
      <c r="A272" s="1">
        <v>44938</v>
      </c>
      <c r="B272">
        <v>2023</v>
      </c>
      <c r="C272">
        <v>1</v>
      </c>
      <c r="D272" t="s">
        <v>7</v>
      </c>
      <c r="E272">
        <v>516</v>
      </c>
      <c r="F272">
        <v>5</v>
      </c>
      <c r="G272">
        <v>22.5</v>
      </c>
    </row>
    <row r="273" spans="1:7" x14ac:dyDescent="0.25">
      <c r="A273" s="1">
        <v>44938</v>
      </c>
      <c r="B273">
        <v>2023</v>
      </c>
      <c r="C273">
        <v>1</v>
      </c>
      <c r="D273" t="s">
        <v>7</v>
      </c>
      <c r="E273">
        <v>580</v>
      </c>
      <c r="F273">
        <v>6</v>
      </c>
      <c r="G273">
        <v>48</v>
      </c>
    </row>
    <row r="274" spans="1:7" x14ac:dyDescent="0.25">
      <c r="A274" s="1">
        <v>44940</v>
      </c>
      <c r="B274">
        <v>2023</v>
      </c>
      <c r="C274">
        <v>1</v>
      </c>
      <c r="D274" t="s">
        <v>7</v>
      </c>
      <c r="E274">
        <v>522</v>
      </c>
      <c r="F274">
        <v>5</v>
      </c>
      <c r="G274">
        <v>20</v>
      </c>
    </row>
    <row r="275" spans="1:7" x14ac:dyDescent="0.25">
      <c r="A275" s="1">
        <v>44943</v>
      </c>
      <c r="B275">
        <v>2023</v>
      </c>
      <c r="C275">
        <v>1</v>
      </c>
      <c r="D275" t="s">
        <v>7</v>
      </c>
      <c r="E275">
        <v>524</v>
      </c>
      <c r="F275">
        <v>3</v>
      </c>
      <c r="G275">
        <v>6</v>
      </c>
    </row>
    <row r="276" spans="1:7" x14ac:dyDescent="0.25">
      <c r="A276" s="1">
        <v>44945</v>
      </c>
      <c r="B276">
        <v>2023</v>
      </c>
      <c r="C276">
        <v>1</v>
      </c>
      <c r="D276" t="s">
        <v>7</v>
      </c>
      <c r="E276">
        <v>530</v>
      </c>
      <c r="F276">
        <v>6</v>
      </c>
      <c r="G276">
        <v>51</v>
      </c>
    </row>
    <row r="277" spans="1:7" x14ac:dyDescent="0.25">
      <c r="A277" s="1">
        <v>44947</v>
      </c>
      <c r="B277">
        <v>2023</v>
      </c>
      <c r="C277">
        <v>1</v>
      </c>
      <c r="D277" t="s">
        <v>7</v>
      </c>
      <c r="E277">
        <v>536</v>
      </c>
      <c r="F277">
        <v>3</v>
      </c>
      <c r="G277">
        <v>15</v>
      </c>
    </row>
    <row r="278" spans="1:7" x14ac:dyDescent="0.25">
      <c r="A278" s="1">
        <v>44950</v>
      </c>
      <c r="B278">
        <v>2023</v>
      </c>
      <c r="C278">
        <v>1</v>
      </c>
      <c r="D278" t="s">
        <v>7</v>
      </c>
      <c r="E278">
        <v>540</v>
      </c>
      <c r="F278">
        <v>7</v>
      </c>
      <c r="G278">
        <v>52.5</v>
      </c>
    </row>
    <row r="279" spans="1:7" x14ac:dyDescent="0.25">
      <c r="A279" s="1">
        <v>44952</v>
      </c>
      <c r="B279">
        <v>2023</v>
      </c>
      <c r="C279">
        <v>1</v>
      </c>
      <c r="D279" t="s">
        <v>7</v>
      </c>
      <c r="E279">
        <v>580</v>
      </c>
      <c r="F279">
        <v>8</v>
      </c>
      <c r="G279">
        <v>64</v>
      </c>
    </row>
    <row r="280" spans="1:7" x14ac:dyDescent="0.25">
      <c r="A280" s="1">
        <v>44952</v>
      </c>
      <c r="B280">
        <v>2023</v>
      </c>
      <c r="C280">
        <v>1</v>
      </c>
      <c r="D280" t="s">
        <v>7</v>
      </c>
      <c r="E280">
        <v>576</v>
      </c>
      <c r="F280">
        <v>10</v>
      </c>
      <c r="G280">
        <v>125</v>
      </c>
    </row>
    <row r="281" spans="1:7" x14ac:dyDescent="0.25">
      <c r="A281" s="1">
        <v>44952</v>
      </c>
      <c r="B281">
        <v>2023</v>
      </c>
      <c r="C281">
        <v>1</v>
      </c>
      <c r="D281" t="s">
        <v>7</v>
      </c>
      <c r="E281">
        <v>578</v>
      </c>
      <c r="F281">
        <v>4</v>
      </c>
      <c r="G281">
        <v>62</v>
      </c>
    </row>
    <row r="282" spans="1:7" x14ac:dyDescent="0.25">
      <c r="A282" s="1">
        <v>44953</v>
      </c>
      <c r="B282">
        <v>2023</v>
      </c>
      <c r="C282">
        <v>1</v>
      </c>
      <c r="D282" t="s">
        <v>7</v>
      </c>
      <c r="E282">
        <v>580</v>
      </c>
      <c r="F282">
        <v>7</v>
      </c>
      <c r="G282">
        <v>56</v>
      </c>
    </row>
    <row r="283" spans="1:7" x14ac:dyDescent="0.25">
      <c r="A283" s="1">
        <v>44953</v>
      </c>
      <c r="B283">
        <v>2023</v>
      </c>
      <c r="C283">
        <v>1</v>
      </c>
      <c r="D283" t="s">
        <v>7</v>
      </c>
      <c r="E283">
        <v>568</v>
      </c>
      <c r="F283">
        <v>7</v>
      </c>
      <c r="G283">
        <v>73.5</v>
      </c>
    </row>
    <row r="284" spans="1:7" x14ac:dyDescent="0.25">
      <c r="A284" s="1">
        <v>44954</v>
      </c>
      <c r="B284">
        <v>2023</v>
      </c>
      <c r="C284">
        <v>1</v>
      </c>
      <c r="D284" t="s">
        <v>7</v>
      </c>
      <c r="E284">
        <v>580</v>
      </c>
      <c r="F284">
        <v>9</v>
      </c>
      <c r="G284">
        <v>72</v>
      </c>
    </row>
    <row r="285" spans="1:7" x14ac:dyDescent="0.25">
      <c r="A285" s="1">
        <v>44954</v>
      </c>
      <c r="B285">
        <v>2023</v>
      </c>
      <c r="C285">
        <v>1</v>
      </c>
      <c r="D285" t="s">
        <v>7</v>
      </c>
      <c r="E285">
        <v>580</v>
      </c>
      <c r="F285">
        <v>9</v>
      </c>
      <c r="G285">
        <v>72</v>
      </c>
    </row>
    <row r="286" spans="1:7" x14ac:dyDescent="0.25">
      <c r="A286" s="1">
        <v>44955</v>
      </c>
      <c r="B286">
        <v>2023</v>
      </c>
      <c r="C286">
        <v>1</v>
      </c>
      <c r="D286" t="s">
        <v>7</v>
      </c>
      <c r="E286">
        <v>576</v>
      </c>
      <c r="F286">
        <v>10</v>
      </c>
      <c r="G286">
        <v>125</v>
      </c>
    </row>
    <row r="287" spans="1:7" x14ac:dyDescent="0.25">
      <c r="A287" s="1">
        <v>44955</v>
      </c>
      <c r="B287">
        <v>2023</v>
      </c>
      <c r="C287">
        <v>1</v>
      </c>
      <c r="D287" t="s">
        <v>7</v>
      </c>
      <c r="E287">
        <v>542</v>
      </c>
      <c r="F287">
        <v>3</v>
      </c>
      <c r="G287">
        <v>30</v>
      </c>
    </row>
    <row r="288" spans="1:7" x14ac:dyDescent="0.25">
      <c r="A288" s="1">
        <v>44955</v>
      </c>
      <c r="B288">
        <v>2023</v>
      </c>
      <c r="C288">
        <v>1</v>
      </c>
      <c r="D288" t="s">
        <v>7</v>
      </c>
      <c r="E288">
        <v>548</v>
      </c>
      <c r="F288">
        <v>5</v>
      </c>
      <c r="G288">
        <v>10</v>
      </c>
    </row>
    <row r="289" spans="1:7" x14ac:dyDescent="0.25">
      <c r="A289" s="1">
        <v>44955</v>
      </c>
      <c r="B289">
        <v>2023</v>
      </c>
      <c r="C289">
        <v>1</v>
      </c>
      <c r="D289" t="s">
        <v>7</v>
      </c>
      <c r="E289">
        <v>560</v>
      </c>
      <c r="F289">
        <v>10</v>
      </c>
      <c r="G289">
        <v>80</v>
      </c>
    </row>
    <row r="290" spans="1:7" x14ac:dyDescent="0.25">
      <c r="A290" s="1">
        <v>44955</v>
      </c>
      <c r="B290">
        <v>2023</v>
      </c>
      <c r="C290">
        <v>1</v>
      </c>
      <c r="D290" t="s">
        <v>7</v>
      </c>
      <c r="E290">
        <v>572</v>
      </c>
      <c r="F290">
        <v>6</v>
      </c>
      <c r="G290">
        <v>36</v>
      </c>
    </row>
    <row r="291" spans="1:7" x14ac:dyDescent="0.25">
      <c r="A291" s="1">
        <v>44955</v>
      </c>
      <c r="B291">
        <v>2023</v>
      </c>
      <c r="C291">
        <v>1</v>
      </c>
      <c r="D291" t="s">
        <v>7</v>
      </c>
      <c r="E291">
        <v>574</v>
      </c>
      <c r="F291">
        <v>5</v>
      </c>
      <c r="G291">
        <v>27.5</v>
      </c>
    </row>
    <row r="292" spans="1:7" x14ac:dyDescent="0.25">
      <c r="A292" s="1">
        <v>44964</v>
      </c>
      <c r="B292">
        <v>2023</v>
      </c>
      <c r="C292">
        <v>2</v>
      </c>
      <c r="D292" t="s">
        <v>8</v>
      </c>
      <c r="E292">
        <v>542</v>
      </c>
      <c r="F292">
        <v>1</v>
      </c>
      <c r="G292">
        <v>10</v>
      </c>
    </row>
    <row r="293" spans="1:7" x14ac:dyDescent="0.25">
      <c r="A293" s="1">
        <v>44965</v>
      </c>
      <c r="B293">
        <v>2023</v>
      </c>
      <c r="C293">
        <v>2</v>
      </c>
      <c r="D293" t="s">
        <v>8</v>
      </c>
      <c r="E293">
        <v>548</v>
      </c>
      <c r="F293">
        <v>5</v>
      </c>
      <c r="G293">
        <v>10</v>
      </c>
    </row>
    <row r="294" spans="1:7" x14ac:dyDescent="0.25">
      <c r="A294" s="1">
        <v>44966</v>
      </c>
      <c r="B294">
        <v>2023</v>
      </c>
      <c r="C294">
        <v>2</v>
      </c>
      <c r="D294" t="s">
        <v>8</v>
      </c>
      <c r="E294">
        <v>560</v>
      </c>
      <c r="F294">
        <v>2</v>
      </c>
      <c r="G294">
        <v>16</v>
      </c>
    </row>
    <row r="295" spans="1:7" x14ac:dyDescent="0.25">
      <c r="A295" s="1">
        <v>44967</v>
      </c>
      <c r="B295">
        <v>2023</v>
      </c>
      <c r="C295">
        <v>2</v>
      </c>
      <c r="D295" t="s">
        <v>8</v>
      </c>
      <c r="E295">
        <v>566</v>
      </c>
      <c r="F295">
        <v>2</v>
      </c>
      <c r="G295">
        <v>17</v>
      </c>
    </row>
    <row r="296" spans="1:7" x14ac:dyDescent="0.25">
      <c r="A296" s="1">
        <v>44968</v>
      </c>
      <c r="B296">
        <v>2023</v>
      </c>
      <c r="C296">
        <v>2</v>
      </c>
      <c r="D296" t="s">
        <v>8</v>
      </c>
      <c r="E296">
        <v>576</v>
      </c>
      <c r="F296">
        <v>10</v>
      </c>
      <c r="G296">
        <v>125</v>
      </c>
    </row>
    <row r="297" spans="1:7" x14ac:dyDescent="0.25">
      <c r="A297" s="1">
        <v>44968</v>
      </c>
      <c r="B297">
        <v>2023</v>
      </c>
      <c r="C297">
        <v>2</v>
      </c>
      <c r="D297" t="s">
        <v>8</v>
      </c>
      <c r="E297">
        <v>578</v>
      </c>
      <c r="F297">
        <v>4</v>
      </c>
      <c r="G297">
        <v>62</v>
      </c>
    </row>
    <row r="298" spans="1:7" x14ac:dyDescent="0.25">
      <c r="A298" s="1">
        <v>44968</v>
      </c>
      <c r="B298">
        <v>2023</v>
      </c>
      <c r="C298">
        <v>2</v>
      </c>
      <c r="D298" t="s">
        <v>8</v>
      </c>
      <c r="E298">
        <v>580</v>
      </c>
      <c r="F298">
        <v>9</v>
      </c>
      <c r="G298">
        <v>72</v>
      </c>
    </row>
    <row r="299" spans="1:7" x14ac:dyDescent="0.25">
      <c r="A299" s="1">
        <v>44968</v>
      </c>
      <c r="B299">
        <v>2023</v>
      </c>
      <c r="C299">
        <v>2</v>
      </c>
      <c r="D299" t="s">
        <v>8</v>
      </c>
      <c r="E299">
        <v>568</v>
      </c>
      <c r="F299">
        <v>7</v>
      </c>
      <c r="G299">
        <v>73.5</v>
      </c>
    </row>
    <row r="300" spans="1:7" x14ac:dyDescent="0.25">
      <c r="A300" s="1">
        <v>44969</v>
      </c>
      <c r="B300">
        <v>2023</v>
      </c>
      <c r="C300">
        <v>2</v>
      </c>
      <c r="D300" t="s">
        <v>8</v>
      </c>
      <c r="E300">
        <v>576</v>
      </c>
      <c r="F300">
        <v>10</v>
      </c>
      <c r="G300">
        <v>125</v>
      </c>
    </row>
    <row r="301" spans="1:7" x14ac:dyDescent="0.25">
      <c r="A301" s="1">
        <v>44969</v>
      </c>
      <c r="B301">
        <v>2023</v>
      </c>
      <c r="C301">
        <v>2</v>
      </c>
      <c r="D301" t="s">
        <v>8</v>
      </c>
      <c r="E301">
        <v>578</v>
      </c>
      <c r="F301">
        <v>10</v>
      </c>
      <c r="G301">
        <v>155</v>
      </c>
    </row>
    <row r="302" spans="1:7" x14ac:dyDescent="0.25">
      <c r="A302" s="1">
        <v>44969</v>
      </c>
      <c r="B302">
        <v>2023</v>
      </c>
      <c r="C302">
        <v>2</v>
      </c>
      <c r="D302" t="s">
        <v>8</v>
      </c>
      <c r="E302">
        <v>580</v>
      </c>
      <c r="F302">
        <v>6</v>
      </c>
      <c r="G302">
        <v>48</v>
      </c>
    </row>
    <row r="303" spans="1:7" x14ac:dyDescent="0.25">
      <c r="A303" s="1">
        <v>44969</v>
      </c>
      <c r="B303">
        <v>2023</v>
      </c>
      <c r="C303">
        <v>2</v>
      </c>
      <c r="D303" t="s">
        <v>8</v>
      </c>
      <c r="E303">
        <v>568</v>
      </c>
      <c r="F303">
        <v>7</v>
      </c>
      <c r="G303">
        <v>73.5</v>
      </c>
    </row>
    <row r="304" spans="1:7" x14ac:dyDescent="0.25">
      <c r="A304" s="1">
        <v>44978</v>
      </c>
      <c r="B304">
        <v>2023</v>
      </c>
      <c r="C304">
        <v>2</v>
      </c>
      <c r="D304" t="s">
        <v>8</v>
      </c>
      <c r="E304">
        <v>568</v>
      </c>
      <c r="F304">
        <v>3</v>
      </c>
      <c r="G304">
        <v>31.5</v>
      </c>
    </row>
    <row r="305" spans="1:7" x14ac:dyDescent="0.25">
      <c r="A305" s="1">
        <v>44980</v>
      </c>
      <c r="B305">
        <v>2023</v>
      </c>
      <c r="C305">
        <v>2</v>
      </c>
      <c r="D305" t="s">
        <v>8</v>
      </c>
      <c r="E305">
        <v>570</v>
      </c>
      <c r="F305">
        <v>3</v>
      </c>
      <c r="G305">
        <v>15</v>
      </c>
    </row>
    <row r="306" spans="1:7" x14ac:dyDescent="0.25">
      <c r="A306" s="1">
        <v>44981</v>
      </c>
      <c r="B306">
        <v>2023</v>
      </c>
      <c r="C306">
        <v>2</v>
      </c>
      <c r="D306" t="s">
        <v>8</v>
      </c>
      <c r="E306">
        <v>572</v>
      </c>
      <c r="F306">
        <v>5</v>
      </c>
      <c r="G306">
        <v>30</v>
      </c>
    </row>
    <row r="307" spans="1:7" x14ac:dyDescent="0.25">
      <c r="A307" s="1">
        <v>44982</v>
      </c>
      <c r="B307">
        <v>2023</v>
      </c>
      <c r="C307">
        <v>2</v>
      </c>
      <c r="D307" t="s">
        <v>8</v>
      </c>
      <c r="E307">
        <v>574</v>
      </c>
      <c r="F307">
        <v>5</v>
      </c>
      <c r="G307">
        <v>27.5</v>
      </c>
    </row>
    <row r="308" spans="1:7" x14ac:dyDescent="0.25">
      <c r="A308" s="1">
        <v>44984</v>
      </c>
      <c r="B308">
        <v>2023</v>
      </c>
      <c r="C308">
        <v>2</v>
      </c>
      <c r="D308" t="s">
        <v>8</v>
      </c>
      <c r="E308">
        <v>580</v>
      </c>
      <c r="F308">
        <v>8</v>
      </c>
      <c r="G308">
        <v>64</v>
      </c>
    </row>
    <row r="309" spans="1:7" x14ac:dyDescent="0.25">
      <c r="A309" s="1">
        <v>44984</v>
      </c>
      <c r="B309">
        <v>2023</v>
      </c>
      <c r="C309">
        <v>2</v>
      </c>
      <c r="D309" t="s">
        <v>8</v>
      </c>
      <c r="E309">
        <v>518</v>
      </c>
      <c r="F309">
        <v>3</v>
      </c>
      <c r="G309">
        <v>12</v>
      </c>
    </row>
    <row r="310" spans="1:7" x14ac:dyDescent="0.25">
      <c r="A310" s="1">
        <v>44985</v>
      </c>
      <c r="B310">
        <v>2023</v>
      </c>
      <c r="C310">
        <v>2</v>
      </c>
      <c r="D310" t="s">
        <v>8</v>
      </c>
      <c r="E310">
        <v>580</v>
      </c>
      <c r="F310">
        <v>9</v>
      </c>
      <c r="G310">
        <v>72</v>
      </c>
    </row>
    <row r="311" spans="1:7" x14ac:dyDescent="0.25">
      <c r="A311" s="1">
        <v>44985</v>
      </c>
      <c r="B311">
        <v>2023</v>
      </c>
      <c r="C311">
        <v>2</v>
      </c>
      <c r="D311" t="s">
        <v>8</v>
      </c>
      <c r="E311">
        <v>520</v>
      </c>
      <c r="F311">
        <v>5</v>
      </c>
      <c r="G311">
        <v>20</v>
      </c>
    </row>
    <row r="312" spans="1:7" x14ac:dyDescent="0.25">
      <c r="A312" s="1">
        <v>44985</v>
      </c>
      <c r="B312">
        <v>2023</v>
      </c>
      <c r="C312">
        <v>2</v>
      </c>
      <c r="D312" t="s">
        <v>8</v>
      </c>
      <c r="E312">
        <v>530</v>
      </c>
      <c r="F312">
        <v>7</v>
      </c>
      <c r="G312">
        <v>59.5</v>
      </c>
    </row>
    <row r="313" spans="1:7" x14ac:dyDescent="0.25">
      <c r="A313" s="1">
        <v>44985</v>
      </c>
      <c r="B313">
        <v>2023</v>
      </c>
      <c r="C313">
        <v>2</v>
      </c>
      <c r="D313" t="s">
        <v>8</v>
      </c>
      <c r="E313">
        <v>540</v>
      </c>
      <c r="F313">
        <v>10</v>
      </c>
      <c r="G313">
        <v>75</v>
      </c>
    </row>
    <row r="314" spans="1:7" x14ac:dyDescent="0.25">
      <c r="A314" s="1">
        <v>44985</v>
      </c>
      <c r="B314">
        <v>2023</v>
      </c>
      <c r="C314">
        <v>2</v>
      </c>
      <c r="D314" t="s">
        <v>8</v>
      </c>
      <c r="E314">
        <v>542</v>
      </c>
      <c r="F314">
        <v>3</v>
      </c>
      <c r="G314">
        <v>30</v>
      </c>
    </row>
    <row r="315" spans="1:7" x14ac:dyDescent="0.25">
      <c r="A315" s="1">
        <v>44985</v>
      </c>
      <c r="B315">
        <v>2023</v>
      </c>
      <c r="C315">
        <v>2</v>
      </c>
      <c r="D315" t="s">
        <v>8</v>
      </c>
      <c r="E315">
        <v>548</v>
      </c>
      <c r="F315">
        <v>5</v>
      </c>
      <c r="G315">
        <v>10</v>
      </c>
    </row>
    <row r="316" spans="1:7" x14ac:dyDescent="0.25">
      <c r="A316" s="1">
        <v>44992</v>
      </c>
      <c r="B316">
        <v>2023</v>
      </c>
      <c r="C316">
        <v>3</v>
      </c>
      <c r="D316" t="s">
        <v>9</v>
      </c>
      <c r="E316">
        <v>576</v>
      </c>
      <c r="F316">
        <v>4</v>
      </c>
      <c r="G316">
        <v>50</v>
      </c>
    </row>
    <row r="317" spans="1:7" x14ac:dyDescent="0.25">
      <c r="A317" s="1">
        <v>44993</v>
      </c>
      <c r="B317">
        <v>2023</v>
      </c>
      <c r="C317">
        <v>3</v>
      </c>
      <c r="D317" t="s">
        <v>9</v>
      </c>
      <c r="E317">
        <v>578</v>
      </c>
      <c r="F317">
        <v>4</v>
      </c>
      <c r="G317">
        <v>62</v>
      </c>
    </row>
    <row r="318" spans="1:7" x14ac:dyDescent="0.25">
      <c r="A318" s="1">
        <v>44999</v>
      </c>
      <c r="B318">
        <v>2023</v>
      </c>
      <c r="C318">
        <v>3</v>
      </c>
      <c r="D318" t="s">
        <v>9</v>
      </c>
      <c r="E318">
        <v>580</v>
      </c>
      <c r="F318">
        <v>5</v>
      </c>
      <c r="G318">
        <v>40</v>
      </c>
    </row>
    <row r="319" spans="1:7" x14ac:dyDescent="0.25">
      <c r="A319" s="1">
        <v>45000</v>
      </c>
      <c r="B319">
        <v>2023</v>
      </c>
      <c r="C319">
        <v>3</v>
      </c>
      <c r="D319" t="s">
        <v>9</v>
      </c>
      <c r="E319">
        <v>510</v>
      </c>
      <c r="F319">
        <v>5</v>
      </c>
      <c r="G319">
        <v>30</v>
      </c>
    </row>
    <row r="320" spans="1:7" x14ac:dyDescent="0.25">
      <c r="A320" s="1">
        <v>45000</v>
      </c>
      <c r="B320">
        <v>2023</v>
      </c>
      <c r="C320">
        <v>3</v>
      </c>
      <c r="D320" t="s">
        <v>9</v>
      </c>
      <c r="E320">
        <v>580</v>
      </c>
      <c r="F320">
        <v>9</v>
      </c>
      <c r="G320">
        <v>72</v>
      </c>
    </row>
    <row r="321" spans="1:7" x14ac:dyDescent="0.25">
      <c r="A321" s="1">
        <v>45001</v>
      </c>
      <c r="B321">
        <v>2023</v>
      </c>
      <c r="C321">
        <v>3</v>
      </c>
      <c r="D321" t="s">
        <v>9</v>
      </c>
      <c r="E321">
        <v>514</v>
      </c>
      <c r="F321">
        <v>7</v>
      </c>
      <c r="G321">
        <v>45.5</v>
      </c>
    </row>
    <row r="322" spans="1:7" x14ac:dyDescent="0.25">
      <c r="A322" s="1">
        <v>45001</v>
      </c>
      <c r="B322">
        <v>2023</v>
      </c>
      <c r="C322">
        <v>3</v>
      </c>
      <c r="D322" t="s">
        <v>9</v>
      </c>
      <c r="E322">
        <v>580</v>
      </c>
      <c r="F322">
        <v>8</v>
      </c>
      <c r="G322">
        <v>64</v>
      </c>
    </row>
    <row r="323" spans="1:7" x14ac:dyDescent="0.25">
      <c r="A323" s="1">
        <v>45002</v>
      </c>
      <c r="B323">
        <v>2023</v>
      </c>
      <c r="C323">
        <v>3</v>
      </c>
      <c r="D323" t="s">
        <v>9</v>
      </c>
      <c r="E323">
        <v>516</v>
      </c>
      <c r="F323">
        <v>5</v>
      </c>
      <c r="G323">
        <v>22.5</v>
      </c>
    </row>
    <row r="324" spans="1:7" x14ac:dyDescent="0.25">
      <c r="A324" s="1">
        <v>45002</v>
      </c>
      <c r="B324">
        <v>2023</v>
      </c>
      <c r="C324">
        <v>3</v>
      </c>
      <c r="D324" t="s">
        <v>9</v>
      </c>
      <c r="E324">
        <v>580</v>
      </c>
      <c r="F324">
        <v>9</v>
      </c>
      <c r="G324">
        <v>72</v>
      </c>
    </row>
    <row r="325" spans="1:7" x14ac:dyDescent="0.25">
      <c r="A325" s="1">
        <v>45003</v>
      </c>
      <c r="B325">
        <v>2023</v>
      </c>
      <c r="C325">
        <v>3</v>
      </c>
      <c r="D325" t="s">
        <v>9</v>
      </c>
      <c r="E325">
        <v>518</v>
      </c>
      <c r="F325">
        <v>3</v>
      </c>
      <c r="G325">
        <v>12</v>
      </c>
    </row>
    <row r="326" spans="1:7" x14ac:dyDescent="0.25">
      <c r="A326" s="1">
        <v>45003</v>
      </c>
      <c r="B326">
        <v>2023</v>
      </c>
      <c r="C326">
        <v>3</v>
      </c>
      <c r="D326" t="s">
        <v>9</v>
      </c>
      <c r="E326">
        <v>580</v>
      </c>
      <c r="F326">
        <v>7</v>
      </c>
      <c r="G326">
        <v>56</v>
      </c>
    </row>
    <row r="327" spans="1:7" x14ac:dyDescent="0.25">
      <c r="A327" s="1">
        <v>45004</v>
      </c>
      <c r="B327">
        <v>2023</v>
      </c>
      <c r="C327">
        <v>3</v>
      </c>
      <c r="D327" t="s">
        <v>9</v>
      </c>
      <c r="E327">
        <v>520</v>
      </c>
      <c r="F327">
        <v>5</v>
      </c>
      <c r="G327">
        <v>20</v>
      </c>
    </row>
    <row r="328" spans="1:7" x14ac:dyDescent="0.25">
      <c r="A328" s="1">
        <v>45005</v>
      </c>
      <c r="B328">
        <v>2023</v>
      </c>
      <c r="C328">
        <v>3</v>
      </c>
      <c r="D328" t="s">
        <v>9</v>
      </c>
      <c r="E328">
        <v>530</v>
      </c>
      <c r="F328">
        <v>7</v>
      </c>
      <c r="G328">
        <v>59.5</v>
      </c>
    </row>
    <row r="329" spans="1:7" x14ac:dyDescent="0.25">
      <c r="A329" s="1">
        <v>45005</v>
      </c>
      <c r="B329">
        <v>2023</v>
      </c>
      <c r="C329">
        <v>3</v>
      </c>
      <c r="D329" t="s">
        <v>9</v>
      </c>
      <c r="E329">
        <v>540</v>
      </c>
      <c r="F329">
        <v>10</v>
      </c>
      <c r="G329">
        <v>75</v>
      </c>
    </row>
    <row r="330" spans="1:7" x14ac:dyDescent="0.25">
      <c r="A330" s="1">
        <v>45005</v>
      </c>
      <c r="B330">
        <v>2023</v>
      </c>
      <c r="C330">
        <v>3</v>
      </c>
      <c r="D330" t="s">
        <v>9</v>
      </c>
      <c r="E330">
        <v>542</v>
      </c>
      <c r="F330">
        <v>2</v>
      </c>
      <c r="G330">
        <v>20</v>
      </c>
    </row>
    <row r="331" spans="1:7" x14ac:dyDescent="0.25">
      <c r="A331" s="1">
        <v>45005</v>
      </c>
      <c r="B331">
        <v>2023</v>
      </c>
      <c r="C331">
        <v>3</v>
      </c>
      <c r="D331" t="s">
        <v>9</v>
      </c>
      <c r="E331">
        <v>548</v>
      </c>
      <c r="F331">
        <v>5</v>
      </c>
      <c r="G331">
        <v>10</v>
      </c>
    </row>
    <row r="332" spans="1:7" x14ac:dyDescent="0.25">
      <c r="A332" s="1">
        <v>45005</v>
      </c>
      <c r="B332">
        <v>2023</v>
      </c>
      <c r="C332">
        <v>3</v>
      </c>
      <c r="D332" t="s">
        <v>9</v>
      </c>
      <c r="E332">
        <v>560</v>
      </c>
      <c r="F332">
        <v>10</v>
      </c>
      <c r="G332">
        <v>80</v>
      </c>
    </row>
    <row r="333" spans="1:7" x14ac:dyDescent="0.25">
      <c r="A333" s="1">
        <v>45005</v>
      </c>
      <c r="B333">
        <v>2023</v>
      </c>
      <c r="C333">
        <v>3</v>
      </c>
      <c r="D333" t="s">
        <v>9</v>
      </c>
      <c r="E333">
        <v>572</v>
      </c>
      <c r="F333">
        <v>6</v>
      </c>
      <c r="G333">
        <v>36</v>
      </c>
    </row>
    <row r="334" spans="1:7" x14ac:dyDescent="0.25">
      <c r="A334" s="1">
        <v>45005</v>
      </c>
      <c r="B334">
        <v>2023</v>
      </c>
      <c r="C334">
        <v>3</v>
      </c>
      <c r="D334" t="s">
        <v>9</v>
      </c>
      <c r="E334">
        <v>574</v>
      </c>
      <c r="F334">
        <v>5</v>
      </c>
      <c r="G334">
        <v>27.5</v>
      </c>
    </row>
    <row r="335" spans="1:7" x14ac:dyDescent="0.25">
      <c r="A335" s="1">
        <v>45006</v>
      </c>
      <c r="B335">
        <v>2023</v>
      </c>
      <c r="C335">
        <v>3</v>
      </c>
      <c r="D335" t="s">
        <v>9</v>
      </c>
      <c r="E335">
        <v>568</v>
      </c>
      <c r="F335">
        <v>7</v>
      </c>
      <c r="G335">
        <v>73.5</v>
      </c>
    </row>
    <row r="336" spans="1:7" x14ac:dyDescent="0.25">
      <c r="A336" s="1">
        <v>45007</v>
      </c>
      <c r="B336">
        <v>2023</v>
      </c>
      <c r="C336">
        <v>3</v>
      </c>
      <c r="D336" t="s">
        <v>9</v>
      </c>
      <c r="E336">
        <v>580</v>
      </c>
      <c r="F336">
        <v>8</v>
      </c>
      <c r="G336">
        <v>64</v>
      </c>
    </row>
    <row r="337" spans="1:7" x14ac:dyDescent="0.25">
      <c r="A337" s="1">
        <v>45007</v>
      </c>
      <c r="B337">
        <v>2023</v>
      </c>
      <c r="C337">
        <v>3</v>
      </c>
      <c r="D337" t="s">
        <v>9</v>
      </c>
      <c r="E337">
        <v>580</v>
      </c>
      <c r="F337">
        <v>8</v>
      </c>
      <c r="G337">
        <v>64</v>
      </c>
    </row>
    <row r="338" spans="1:7" x14ac:dyDescent="0.25">
      <c r="A338" s="1">
        <v>45007</v>
      </c>
      <c r="B338">
        <v>2023</v>
      </c>
      <c r="C338">
        <v>3</v>
      </c>
      <c r="D338" t="s">
        <v>9</v>
      </c>
      <c r="E338">
        <v>576</v>
      </c>
      <c r="F338">
        <v>10</v>
      </c>
      <c r="G338">
        <v>125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DBDD-648C-4F69-A849-A19E3B9AE646}">
  <dimension ref="A1:K14"/>
  <sheetViews>
    <sheetView zoomScale="160" zoomScaleNormal="160" workbookViewId="0">
      <selection sqref="A1:XFD1048576"/>
    </sheetView>
  </sheetViews>
  <sheetFormatPr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3" customWidth="1"/>
    <col min="10" max="10" width="7.5703125" customWidth="1"/>
  </cols>
  <sheetData>
    <row r="1" spans="1:11" ht="15.75" thickBot="1" x14ac:dyDescent="0.3">
      <c r="A1" s="7" t="s">
        <v>4</v>
      </c>
      <c r="B1" s="19">
        <f>'Modelo Dashboard'!Q11</f>
        <v>2022</v>
      </c>
      <c r="D1" s="27" t="s">
        <v>21</v>
      </c>
      <c r="E1" s="28"/>
      <c r="G1" s="27" t="s">
        <v>22</v>
      </c>
      <c r="H1" s="29"/>
      <c r="I1" s="28"/>
      <c r="K1" s="18" t="s">
        <v>4</v>
      </c>
    </row>
    <row r="2" spans="1:11" ht="15.75" thickBot="1" x14ac:dyDescent="0.3">
      <c r="D2" s="8" cm="1">
        <f t="array" ref="D2:D3">_xlfn.UNIQUE(Vendas[Ano])</f>
        <v>2022</v>
      </c>
      <c r="E2" s="9">
        <f>SUMIF(Vendas[Ano],D2,Vendas[Preço])</f>
        <v>8065.5</v>
      </c>
      <c r="G2" s="24" t="s">
        <v>23</v>
      </c>
      <c r="H2" s="24" t="s">
        <v>5</v>
      </c>
      <c r="I2" s="24" t="s">
        <v>24</v>
      </c>
      <c r="J2" s="24"/>
      <c r="K2">
        <v>2022</v>
      </c>
    </row>
    <row r="3" spans="1:11" ht="15.75" thickBot="1" x14ac:dyDescent="0.3">
      <c r="A3" s="10" t="s">
        <v>19</v>
      </c>
      <c r="B3" s="11">
        <f>SUMIF(Vendas[Ano],Base!$B$1,Vendas[Preço])</f>
        <v>8065.5</v>
      </c>
      <c r="D3" s="12">
        <v>2023</v>
      </c>
      <c r="E3" s="9">
        <f>SUMIF(Vendas[Ano],D3,Vendas[Preço])</f>
        <v>3681</v>
      </c>
      <c r="G3" s="20">
        <v>1</v>
      </c>
      <c r="H3" s="13" t="str">
        <f>LEFT(INDEX(Vendas[Nome do Mês],MATCH(tb_faturamento_mensal[[#This Row],[N. Mês]],Vendas[Mês],0),1),3)</f>
        <v>Jan</v>
      </c>
      <c r="I3" s="23">
        <f>SUMIFS(Vendas[Preço],Vendas[Mês],G3,Vendas[Ano],$B$1)</f>
        <v>784.5</v>
      </c>
      <c r="J3" s="25"/>
      <c r="K3">
        <v>2023</v>
      </c>
    </row>
    <row r="4" spans="1:11" ht="15.75" thickBot="1" x14ac:dyDescent="0.3">
      <c r="D4" s="12"/>
      <c r="E4" s="9"/>
      <c r="G4" s="21">
        <v>2</v>
      </c>
      <c r="H4" s="13" t="str">
        <f>LEFT(INDEX(Vendas[Nome do Mês],MATCH(tb_faturamento_mensal[[#This Row],[N. Mês]],Vendas[Mês],0),1),3)</f>
        <v>Fev</v>
      </c>
      <c r="I4" s="23">
        <f>SUMIFS(Vendas[Preço],Vendas[Mês],G4,Vendas[Ano],$B$1)</f>
        <v>667</v>
      </c>
      <c r="J4" s="25"/>
    </row>
    <row r="5" spans="1:11" ht="15.75" thickBot="1" x14ac:dyDescent="0.3">
      <c r="A5" s="10" t="s">
        <v>20</v>
      </c>
      <c r="B5" s="14">
        <f>MAX(tb_faturamento_mensal[Faturamento])</f>
        <v>836.5</v>
      </c>
      <c r="D5" s="12"/>
      <c r="E5" s="9"/>
      <c r="G5" s="21">
        <v>3</v>
      </c>
      <c r="H5" s="13" t="str">
        <f>LEFT(INDEX(Vendas[Nome do Mês],MATCH(tb_faturamento_mensal[[#This Row],[N. Mês]],Vendas[Mês],0),1),3)</f>
        <v>Mar</v>
      </c>
      <c r="I5" s="23">
        <f>SUMIFS(Vendas[Preço],Vendas[Mês],G5,Vendas[Ano],$B$1)</f>
        <v>664</v>
      </c>
      <c r="J5" s="25"/>
    </row>
    <row r="6" spans="1:11" ht="15.75" thickBot="1" x14ac:dyDescent="0.3">
      <c r="D6" s="12"/>
      <c r="E6" s="9"/>
      <c r="G6" s="21">
        <v>4</v>
      </c>
      <c r="H6" s="13" t="str">
        <f>LEFT(INDEX(Vendas[Nome do Mês],MATCH(tb_faturamento_mensal[[#This Row],[N. Mês]],Vendas[Mês],0),1),3)</f>
        <v>Abr</v>
      </c>
      <c r="I6" s="23">
        <f>SUMIFS(Vendas[Preço],Vendas[Mês],G6,Vendas[Ano],$B$1)</f>
        <v>531.5</v>
      </c>
      <c r="J6" s="25"/>
    </row>
    <row r="7" spans="1:11" ht="15.75" thickBot="1" x14ac:dyDescent="0.3">
      <c r="A7" s="10" t="s">
        <v>25</v>
      </c>
      <c r="B7" s="15" t="str">
        <f>_xlfn.XLOOKUP(B5,tb_faturamento_mensal[Faturamento],tb_faturamento_mensal[Mês],,0)</f>
        <v>Dez</v>
      </c>
      <c r="D7" s="12"/>
      <c r="E7" s="9"/>
      <c r="G7" s="21">
        <v>5</v>
      </c>
      <c r="H7" s="13" t="str">
        <f>LEFT(INDEX(Vendas[Nome do Mês],MATCH(tb_faturamento_mensal[[#This Row],[N. Mês]],Vendas[Mês],0),1),3)</f>
        <v>Mai</v>
      </c>
      <c r="I7" s="23">
        <f>SUMIFS(Vendas[Preço],Vendas[Mês],G7,Vendas[Ano],$B$1)</f>
        <v>712.5</v>
      </c>
      <c r="J7" s="25"/>
    </row>
    <row r="8" spans="1:11" x14ac:dyDescent="0.25">
      <c r="D8" s="12"/>
      <c r="E8" s="9"/>
      <c r="G8" s="21">
        <v>6</v>
      </c>
      <c r="H8" s="13" t="str">
        <f>LEFT(INDEX(Vendas[Nome do Mês],MATCH(tb_faturamento_mensal[[#This Row],[N. Mês]],Vendas[Mês],0),1),3)</f>
        <v>Jun</v>
      </c>
      <c r="I8" s="23">
        <f>SUMIFS(Vendas[Preço],Vendas[Mês],G8,Vendas[Ano],$B$1)</f>
        <v>762.5</v>
      </c>
      <c r="J8" s="25"/>
    </row>
    <row r="9" spans="1:11" x14ac:dyDescent="0.25">
      <c r="D9" s="12"/>
      <c r="E9" s="9"/>
      <c r="G9" s="21">
        <v>7</v>
      </c>
      <c r="H9" s="13" t="str">
        <f>LEFT(INDEX(Vendas[Nome do Mês],MATCH(tb_faturamento_mensal[[#This Row],[N. Mês]],Vendas[Mês],0),1),3)</f>
        <v>Jul</v>
      </c>
      <c r="I9" s="23">
        <f>SUMIFS(Vendas[Preço],Vendas[Mês],G9,Vendas[Ano],$B$1)</f>
        <v>624.5</v>
      </c>
      <c r="J9" s="25"/>
    </row>
    <row r="10" spans="1:11" x14ac:dyDescent="0.25">
      <c r="D10" s="12"/>
      <c r="E10" s="9"/>
      <c r="G10" s="21">
        <v>8</v>
      </c>
      <c r="H10" s="13" t="str">
        <f>LEFT(INDEX(Vendas[Nome do Mês],MATCH(tb_faturamento_mensal[[#This Row],[N. Mês]],Vendas[Mês],0),1),3)</f>
        <v>Ago</v>
      </c>
      <c r="I10" s="23">
        <f>SUMIFS(Vendas[Preço],Vendas[Mês],G10,Vendas[Ano],$B$1)</f>
        <v>651</v>
      </c>
      <c r="J10" s="25"/>
    </row>
    <row r="11" spans="1:11" x14ac:dyDescent="0.25">
      <c r="G11" s="21">
        <v>9</v>
      </c>
      <c r="H11" s="13" t="str">
        <f>LEFT(INDEX(Vendas[Nome do Mês],MATCH(tb_faturamento_mensal[[#This Row],[N. Mês]],Vendas[Mês],0),1),3)</f>
        <v>Set</v>
      </c>
      <c r="I11" s="23">
        <f>SUMIFS(Vendas[Preço],Vendas[Mês],G11,Vendas[Ano],$B$1)</f>
        <v>529</v>
      </c>
      <c r="J11" s="25"/>
    </row>
    <row r="12" spans="1:11" x14ac:dyDescent="0.25">
      <c r="G12" s="21">
        <v>10</v>
      </c>
      <c r="H12" s="13" t="str">
        <f>LEFT(INDEX(Vendas[Nome do Mês],MATCH(tb_faturamento_mensal[[#This Row],[N. Mês]],Vendas[Mês],0),1),3)</f>
        <v>Out</v>
      </c>
      <c r="I12" s="23">
        <f>SUMIFS(Vendas[Preço],Vendas[Mês],G12,Vendas[Ano],$B$1)</f>
        <v>691</v>
      </c>
      <c r="J12" s="25"/>
    </row>
    <row r="13" spans="1:11" x14ac:dyDescent="0.25">
      <c r="G13" s="21">
        <v>11</v>
      </c>
      <c r="H13" s="13" t="str">
        <f>LEFT(INDEX(Vendas[Nome do Mês],MATCH(tb_faturamento_mensal[[#This Row],[N. Mês]],Vendas[Mês],0),1),3)</f>
        <v>Nov</v>
      </c>
      <c r="I13" s="23">
        <f>SUMIFS(Vendas[Preço],Vendas[Mês],G13,Vendas[Ano],$B$1)</f>
        <v>611.5</v>
      </c>
      <c r="J13" s="25"/>
    </row>
    <row r="14" spans="1:11" ht="15.75" thickBot="1" x14ac:dyDescent="0.3">
      <c r="G14" s="22">
        <v>12</v>
      </c>
      <c r="H14" s="13" t="str">
        <f>LEFT(INDEX(Vendas[Nome do Mês],MATCH(tb_faturamento_mensal[[#This Row],[N. Mês]],Vendas[Mês],0),1),3)</f>
        <v>Dez</v>
      </c>
      <c r="I14" s="23">
        <f>SUMIFS(Vendas[Preço],Vendas[Mês],G14,Vendas[Ano],$B$1)</f>
        <v>836.5</v>
      </c>
      <c r="J14" s="25"/>
    </row>
  </sheetData>
  <mergeCells count="2"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2BBC-3909-4B1A-856C-25E2E81D79B7}">
  <dimension ref="A1:D16"/>
  <sheetViews>
    <sheetView workbookViewId="0">
      <selection activeCell="C15" sqref="C15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15.85546875" bestFit="1" customWidth="1"/>
    <col min="4" max="4" width="17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28</v>
      </c>
    </row>
    <row r="2" spans="1:4" x14ac:dyDescent="0.25">
      <c r="A2">
        <v>2022</v>
      </c>
      <c r="B2">
        <v>1</v>
      </c>
      <c r="C2" s="16" t="s">
        <v>7</v>
      </c>
      <c r="D2" s="17">
        <v>784.5</v>
      </c>
    </row>
    <row r="3" spans="1:4" x14ac:dyDescent="0.25">
      <c r="A3">
        <v>2022</v>
      </c>
      <c r="B3">
        <v>2</v>
      </c>
      <c r="C3" s="16" t="s">
        <v>8</v>
      </c>
      <c r="D3" s="17">
        <v>667</v>
      </c>
    </row>
    <row r="4" spans="1:4" x14ac:dyDescent="0.25">
      <c r="A4">
        <v>2022</v>
      </c>
      <c r="B4">
        <v>3</v>
      </c>
      <c r="C4" s="16" t="s">
        <v>9</v>
      </c>
      <c r="D4" s="17">
        <v>664</v>
      </c>
    </row>
    <row r="5" spans="1:4" x14ac:dyDescent="0.25">
      <c r="A5">
        <v>2022</v>
      </c>
      <c r="B5">
        <v>4</v>
      </c>
      <c r="C5" s="16" t="s">
        <v>10</v>
      </c>
      <c r="D5" s="17">
        <v>531.5</v>
      </c>
    </row>
    <row r="6" spans="1:4" x14ac:dyDescent="0.25">
      <c r="A6">
        <v>2022</v>
      </c>
      <c r="B6">
        <v>5</v>
      </c>
      <c r="C6" s="16" t="s">
        <v>11</v>
      </c>
      <c r="D6" s="17">
        <v>712.5</v>
      </c>
    </row>
    <row r="7" spans="1:4" x14ac:dyDescent="0.25">
      <c r="A7">
        <v>2022</v>
      </c>
      <c r="B7">
        <v>6</v>
      </c>
      <c r="C7" s="16" t="s">
        <v>12</v>
      </c>
      <c r="D7" s="17">
        <v>762.5</v>
      </c>
    </row>
    <row r="8" spans="1:4" x14ac:dyDescent="0.25">
      <c r="A8">
        <v>2022</v>
      </c>
      <c r="B8">
        <v>7</v>
      </c>
      <c r="C8" s="16" t="s">
        <v>13</v>
      </c>
      <c r="D8" s="17">
        <v>624.5</v>
      </c>
    </row>
    <row r="9" spans="1:4" x14ac:dyDescent="0.25">
      <c r="A9">
        <v>2022</v>
      </c>
      <c r="B9">
        <v>8</v>
      </c>
      <c r="C9" s="16" t="s">
        <v>14</v>
      </c>
      <c r="D9" s="17">
        <v>651</v>
      </c>
    </row>
    <row r="10" spans="1:4" x14ac:dyDescent="0.25">
      <c r="A10">
        <v>2022</v>
      </c>
      <c r="B10">
        <v>9</v>
      </c>
      <c r="C10" s="16" t="s">
        <v>15</v>
      </c>
      <c r="D10" s="17">
        <v>529</v>
      </c>
    </row>
    <row r="11" spans="1:4" x14ac:dyDescent="0.25">
      <c r="A11">
        <v>2022</v>
      </c>
      <c r="B11">
        <v>10</v>
      </c>
      <c r="C11" s="16" t="s">
        <v>16</v>
      </c>
      <c r="D11" s="17">
        <v>691</v>
      </c>
    </row>
    <row r="12" spans="1:4" x14ac:dyDescent="0.25">
      <c r="A12">
        <v>2022</v>
      </c>
      <c r="B12">
        <v>11</v>
      </c>
      <c r="C12" s="16" t="s">
        <v>17</v>
      </c>
      <c r="D12" s="17">
        <v>611.5</v>
      </c>
    </row>
    <row r="13" spans="1:4" x14ac:dyDescent="0.25">
      <c r="A13">
        <v>2022</v>
      </c>
      <c r="B13">
        <v>12</v>
      </c>
      <c r="C13" s="16" t="s">
        <v>18</v>
      </c>
      <c r="D13" s="17">
        <v>836.5</v>
      </c>
    </row>
    <row r="14" spans="1:4" x14ac:dyDescent="0.25">
      <c r="A14">
        <v>2023</v>
      </c>
      <c r="B14">
        <v>1</v>
      </c>
      <c r="C14" s="16" t="s">
        <v>7</v>
      </c>
      <c r="D14" s="17">
        <v>1267</v>
      </c>
    </row>
    <row r="15" spans="1:4" x14ac:dyDescent="0.25">
      <c r="A15">
        <v>2023</v>
      </c>
      <c r="B15">
        <v>2</v>
      </c>
      <c r="C15" s="16" t="s">
        <v>8</v>
      </c>
      <c r="D15" s="17">
        <v>1233.5</v>
      </c>
    </row>
    <row r="16" spans="1:4" x14ac:dyDescent="0.25">
      <c r="A16">
        <v>2023</v>
      </c>
      <c r="B16">
        <v>3</v>
      </c>
      <c r="C16" s="16" t="s">
        <v>9</v>
      </c>
      <c r="D16" s="17">
        <v>1180.5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B10-FF5C-4EFE-B44D-5E357F9648D9}">
  <dimension ref="A1:B3"/>
  <sheetViews>
    <sheetView workbookViewId="0">
      <selection sqref="A1:B3"/>
    </sheetView>
  </sheetViews>
  <sheetFormatPr defaultRowHeight="15" x14ac:dyDescent="0.25"/>
  <cols>
    <col min="1" max="1" width="6.85546875" bestFit="1" customWidth="1"/>
    <col min="2" max="2" width="22.7109375" bestFit="1" customWidth="1"/>
  </cols>
  <sheetData>
    <row r="1" spans="1:2" x14ac:dyDescent="0.25">
      <c r="A1" t="s">
        <v>4</v>
      </c>
      <c r="B1" t="s">
        <v>29</v>
      </c>
    </row>
    <row r="2" spans="1:2" x14ac:dyDescent="0.25">
      <c r="A2">
        <v>2022</v>
      </c>
      <c r="B2" s="17">
        <v>8065.5</v>
      </c>
    </row>
    <row r="3" spans="1:2" x14ac:dyDescent="0.25">
      <c r="A3">
        <v>2023</v>
      </c>
      <c r="B3" s="17">
        <v>3681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0F78-458C-44DD-A2BD-67864BA85943}">
  <dimension ref="A1:C13"/>
  <sheetViews>
    <sheetView workbookViewId="0"/>
  </sheetViews>
  <sheetFormatPr defaultRowHeight="15" x14ac:dyDescent="0.25"/>
  <cols>
    <col min="1" max="1" width="14.28515625" bestFit="1" customWidth="1"/>
    <col min="2" max="2" width="23.140625" bestFit="1" customWidth="1"/>
    <col min="3" max="3" width="14.7109375" bestFit="1" customWidth="1"/>
  </cols>
  <sheetData>
    <row r="1" spans="1:3" x14ac:dyDescent="0.25">
      <c r="A1" t="s">
        <v>30</v>
      </c>
      <c r="B1" t="s">
        <v>31</v>
      </c>
      <c r="C1" t="s">
        <v>24</v>
      </c>
    </row>
    <row r="2" spans="1:3" x14ac:dyDescent="0.25">
      <c r="A2">
        <v>1</v>
      </c>
      <c r="B2" s="16" t="s">
        <v>7</v>
      </c>
      <c r="C2">
        <v>784.5</v>
      </c>
    </row>
    <row r="3" spans="1:3" x14ac:dyDescent="0.25">
      <c r="A3">
        <v>2</v>
      </c>
      <c r="B3" s="16" t="s">
        <v>8</v>
      </c>
      <c r="C3">
        <v>667</v>
      </c>
    </row>
    <row r="4" spans="1:3" x14ac:dyDescent="0.25">
      <c r="A4">
        <v>3</v>
      </c>
      <c r="B4" s="16" t="s">
        <v>9</v>
      </c>
      <c r="C4">
        <v>664</v>
      </c>
    </row>
    <row r="5" spans="1:3" x14ac:dyDescent="0.25">
      <c r="A5">
        <v>4</v>
      </c>
      <c r="B5" s="16" t="s">
        <v>10</v>
      </c>
      <c r="C5">
        <v>531.5</v>
      </c>
    </row>
    <row r="6" spans="1:3" x14ac:dyDescent="0.25">
      <c r="A6">
        <v>5</v>
      </c>
      <c r="B6" s="16" t="s">
        <v>11</v>
      </c>
      <c r="C6">
        <v>712.5</v>
      </c>
    </row>
    <row r="7" spans="1:3" x14ac:dyDescent="0.25">
      <c r="A7">
        <v>6</v>
      </c>
      <c r="B7" s="16" t="s">
        <v>12</v>
      </c>
      <c r="C7">
        <v>762.5</v>
      </c>
    </row>
    <row r="8" spans="1:3" x14ac:dyDescent="0.25">
      <c r="A8">
        <v>7</v>
      </c>
      <c r="B8" s="16" t="s">
        <v>13</v>
      </c>
      <c r="C8">
        <v>624.5</v>
      </c>
    </row>
    <row r="9" spans="1:3" x14ac:dyDescent="0.25">
      <c r="A9">
        <v>8</v>
      </c>
      <c r="B9" s="16" t="s">
        <v>14</v>
      </c>
      <c r="C9">
        <v>651</v>
      </c>
    </row>
    <row r="10" spans="1:3" x14ac:dyDescent="0.25">
      <c r="A10">
        <v>9</v>
      </c>
      <c r="B10" s="16" t="s">
        <v>15</v>
      </c>
      <c r="C10">
        <v>529</v>
      </c>
    </row>
    <row r="11" spans="1:3" x14ac:dyDescent="0.25">
      <c r="A11">
        <v>10</v>
      </c>
      <c r="B11" s="16" t="s">
        <v>16</v>
      </c>
      <c r="C11">
        <v>691</v>
      </c>
    </row>
    <row r="12" spans="1:3" x14ac:dyDescent="0.25">
      <c r="A12">
        <v>11</v>
      </c>
      <c r="B12" s="16" t="s">
        <v>17</v>
      </c>
      <c r="C12">
        <v>611.5</v>
      </c>
    </row>
    <row r="13" spans="1:3" x14ac:dyDescent="0.25">
      <c r="A13">
        <v>12</v>
      </c>
      <c r="B13" s="16" t="s">
        <v>18</v>
      </c>
      <c r="C13">
        <v>836.5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4B97-42C2-4D9C-8D25-F72C67EB8A4D}">
  <dimension ref="A1:C13"/>
  <sheetViews>
    <sheetView workbookViewId="0">
      <selection sqref="A1:C13"/>
    </sheetView>
  </sheetViews>
  <sheetFormatPr defaultRowHeight="15" x14ac:dyDescent="0.25"/>
  <cols>
    <col min="1" max="1" width="14.28515625" bestFit="1" customWidth="1"/>
    <col min="2" max="2" width="23.140625" bestFit="1" customWidth="1"/>
    <col min="3" max="3" width="14.7109375" bestFit="1" customWidth="1"/>
    <col min="4" max="4" width="14" bestFit="1" customWidth="1"/>
    <col min="5" max="5" width="14.28515625" bestFit="1" customWidth="1"/>
    <col min="6" max="6" width="23.140625" bestFit="1" customWidth="1"/>
    <col min="7" max="7" width="20.140625" bestFit="1" customWidth="1"/>
    <col min="8" max="8" width="21.140625" bestFit="1" customWidth="1"/>
    <col min="9" max="9" width="15.5703125" bestFit="1" customWidth="1"/>
  </cols>
  <sheetData>
    <row r="1" spans="1:3" x14ac:dyDescent="0.25">
      <c r="A1" t="s">
        <v>30</v>
      </c>
      <c r="B1" t="s">
        <v>31</v>
      </c>
      <c r="C1" t="s">
        <v>24</v>
      </c>
    </row>
    <row r="2" spans="1:3" x14ac:dyDescent="0.25">
      <c r="A2">
        <v>1</v>
      </c>
      <c r="B2" s="16" t="s">
        <v>7</v>
      </c>
      <c r="C2">
        <v>784.5</v>
      </c>
    </row>
    <row r="3" spans="1:3" x14ac:dyDescent="0.25">
      <c r="A3">
        <v>2</v>
      </c>
      <c r="B3" s="16" t="s">
        <v>8</v>
      </c>
      <c r="C3">
        <v>667</v>
      </c>
    </row>
    <row r="4" spans="1:3" x14ac:dyDescent="0.25">
      <c r="A4">
        <v>3</v>
      </c>
      <c r="B4" s="16" t="s">
        <v>9</v>
      </c>
      <c r="C4">
        <v>664</v>
      </c>
    </row>
    <row r="5" spans="1:3" x14ac:dyDescent="0.25">
      <c r="A5">
        <v>4</v>
      </c>
      <c r="B5" s="16" t="s">
        <v>10</v>
      </c>
      <c r="C5">
        <v>531.5</v>
      </c>
    </row>
    <row r="6" spans="1:3" x14ac:dyDescent="0.25">
      <c r="A6">
        <v>5</v>
      </c>
      <c r="B6" s="16" t="s">
        <v>11</v>
      </c>
      <c r="C6">
        <v>712.5</v>
      </c>
    </row>
    <row r="7" spans="1:3" x14ac:dyDescent="0.25">
      <c r="A7">
        <v>6</v>
      </c>
      <c r="B7" s="16" t="s">
        <v>12</v>
      </c>
      <c r="C7">
        <v>762.5</v>
      </c>
    </row>
    <row r="8" spans="1:3" x14ac:dyDescent="0.25">
      <c r="A8">
        <v>7</v>
      </c>
      <c r="B8" s="16" t="s">
        <v>13</v>
      </c>
      <c r="C8">
        <v>624.5</v>
      </c>
    </row>
    <row r="9" spans="1:3" x14ac:dyDescent="0.25">
      <c r="A9">
        <v>8</v>
      </c>
      <c r="B9" s="16" t="s">
        <v>14</v>
      </c>
      <c r="C9">
        <v>651</v>
      </c>
    </row>
    <row r="10" spans="1:3" x14ac:dyDescent="0.25">
      <c r="A10">
        <v>9</v>
      </c>
      <c r="B10" s="16" t="s">
        <v>15</v>
      </c>
      <c r="C10">
        <v>529</v>
      </c>
    </row>
    <row r="11" spans="1:3" x14ac:dyDescent="0.25">
      <c r="A11">
        <v>10</v>
      </c>
      <c r="B11" s="16" t="s">
        <v>16</v>
      </c>
      <c r="C11">
        <v>691</v>
      </c>
    </row>
    <row r="12" spans="1:3" x14ac:dyDescent="0.25">
      <c r="A12">
        <v>11</v>
      </c>
      <c r="B12" s="16" t="s">
        <v>17</v>
      </c>
      <c r="C12">
        <v>611.5</v>
      </c>
    </row>
    <row r="13" spans="1:3" x14ac:dyDescent="0.25">
      <c r="A13">
        <v>12</v>
      </c>
      <c r="B13" s="16" t="s">
        <v>18</v>
      </c>
      <c r="C13">
        <v>836.5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BBD5-5087-4219-BEC9-07BDA37A2F9C}">
  <dimension ref="A1:O14"/>
  <sheetViews>
    <sheetView workbookViewId="0">
      <selection activeCell="D2" sqref="D2:E3"/>
    </sheetView>
  </sheetViews>
  <sheetFormatPr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3" customWidth="1"/>
    <col min="10" max="10" width="7.5703125" customWidth="1"/>
    <col min="14" max="14" width="11.85546875" bestFit="1" customWidth="1"/>
    <col min="15" max="15" width="13" customWidth="1"/>
  </cols>
  <sheetData>
    <row r="1" spans="1:15" ht="15.75" thickBot="1" x14ac:dyDescent="0.3">
      <c r="A1" s="7" t="s">
        <v>4</v>
      </c>
      <c r="B1" s="19">
        <f>'Modelo Dashboard'!Q11</f>
        <v>2022</v>
      </c>
      <c r="D1" s="27" t="s">
        <v>21</v>
      </c>
      <c r="E1" s="28"/>
      <c r="G1" s="27" t="s">
        <v>22</v>
      </c>
      <c r="H1" s="29"/>
      <c r="I1" s="28"/>
      <c r="K1" t="s">
        <v>4</v>
      </c>
      <c r="M1" s="27" t="s">
        <v>22</v>
      </c>
      <c r="N1" s="29"/>
      <c r="O1" s="28"/>
    </row>
    <row r="2" spans="1:15" ht="15.75" thickBot="1" x14ac:dyDescent="0.3">
      <c r="D2" s="8">
        <f>Vendas__2[[#This Row],[Ano]]</f>
        <v>2022</v>
      </c>
      <c r="E2" s="9">
        <f>Vendas__2[[#This Row],[Valor de Venda Anual]]</f>
        <v>8065.5</v>
      </c>
      <c r="G2" s="7" t="s">
        <v>23</v>
      </c>
      <c r="H2" s="7" t="s">
        <v>5</v>
      </c>
      <c r="I2" s="7" t="s">
        <v>24</v>
      </c>
      <c r="J2" s="24"/>
      <c r="K2">
        <f>B1</f>
        <v>2022</v>
      </c>
      <c r="M2" s="7" t="s">
        <v>23</v>
      </c>
      <c r="N2" s="7" t="s">
        <v>5</v>
      </c>
      <c r="O2" s="7" t="s">
        <v>24</v>
      </c>
    </row>
    <row r="3" spans="1:15" ht="15.75" thickBot="1" x14ac:dyDescent="0.3">
      <c r="A3" s="10" t="s">
        <v>19</v>
      </c>
      <c r="B3" s="11">
        <f>SUMIF(Vendas[Ano],Base!$B$1,Vendas[Preço])</f>
        <v>8065.5</v>
      </c>
      <c r="D3" s="8">
        <f>Vendas__2[[#This Row],[Ano]]</f>
        <v>2023</v>
      </c>
      <c r="E3" s="9">
        <f>Vendas__2[[#This Row],[Valor de Venda Anual]]</f>
        <v>3681</v>
      </c>
      <c r="G3" s="8" cm="1">
        <f t="array" ref="G3:G14">_xlfn.UNIQUE(Vendas__3[Mês])</f>
        <v>1</v>
      </c>
      <c r="H3" s="9" t="str">
        <f>LEFT(_xlfn.XLOOKUP(G3,Vendas__3[Mês],Vendas__3[Nome do Mês],,0),3)</f>
        <v>Jan</v>
      </c>
      <c r="I3" s="26">
        <f>SUMIFS(Vendas__3[Valor de Venda],Vendas__3[Ano],'Base com Consulta'!$B$1,Vendas__3[Mês],'Base com Consulta'!G3)</f>
        <v>784.5</v>
      </c>
      <c r="J3" s="25"/>
      <c r="M3" s="8" cm="1">
        <f t="array" ref="M3:M14">_xlfn.UNIQUE(AnoDash_2[Vendas.Mês])</f>
        <v>1</v>
      </c>
      <c r="N3" s="9" t="str">
        <f>LEFT(_xlfn.XLOOKUP(M3,AnoDash_2[Vendas.Mês],AnoDash_2[Vendas.Nome do Mês],,0),3)</f>
        <v>Jan</v>
      </c>
      <c r="O3" s="26">
        <f>SUMIF(AnoDash_2[Vendas.Mês],'Base com Consulta'!M3,AnoDash_2[Faturamento])</f>
        <v>784.5</v>
      </c>
    </row>
    <row r="4" spans="1:15" ht="15.75" thickBot="1" x14ac:dyDescent="0.3">
      <c r="D4" s="12"/>
      <c r="E4" s="9"/>
      <c r="G4" s="12">
        <v>2</v>
      </c>
      <c r="H4" s="9" t="str">
        <f>LEFT(_xlfn.XLOOKUP(G4,Vendas__3[Mês],Vendas__3[Nome do Mês],,0),3)</f>
        <v>Fev</v>
      </c>
      <c r="I4" s="26">
        <f>SUMIFS(Vendas__3[Valor de Venda],Vendas__3[Ano],'Base com Consulta'!$B$1,Vendas__3[Mês],'Base com Consulta'!G4)</f>
        <v>667</v>
      </c>
      <c r="J4" s="25"/>
      <c r="M4" s="12">
        <v>2</v>
      </c>
      <c r="N4" s="9" t="str">
        <f>LEFT(_xlfn.XLOOKUP(M4,AnoDash_2[Vendas.Mês],AnoDash_2[Vendas.Nome do Mês],,0),3)</f>
        <v>Fev</v>
      </c>
      <c r="O4" s="26">
        <f>SUMIF(AnoDash_2[Vendas.Mês],'Base com Consulta'!M4,AnoDash_2[Faturamento])</f>
        <v>667</v>
      </c>
    </row>
    <row r="5" spans="1:15" ht="15.75" thickBot="1" x14ac:dyDescent="0.3">
      <c r="A5" s="10" t="s">
        <v>20</v>
      </c>
      <c r="B5" s="14">
        <f>MAX('Base com Consulta'!$I$3:$I$14)</f>
        <v>836.5</v>
      </c>
      <c r="D5" s="12"/>
      <c r="E5" s="9"/>
      <c r="G5" s="12">
        <v>3</v>
      </c>
      <c r="H5" s="9" t="str">
        <f>LEFT(_xlfn.XLOOKUP(G5,Vendas__3[Mês],Vendas__3[Nome do Mês],,0),3)</f>
        <v>Mar</v>
      </c>
      <c r="I5" s="26">
        <f>SUMIFS(Vendas__3[Valor de Venda],Vendas__3[Ano],'Base com Consulta'!$B$1,Vendas__3[Mês],'Base com Consulta'!G5)</f>
        <v>664</v>
      </c>
      <c r="J5" s="25"/>
      <c r="M5" s="12">
        <v>3</v>
      </c>
      <c r="N5" s="9" t="str">
        <f>LEFT(_xlfn.XLOOKUP(M5,AnoDash_2[Vendas.Mês],AnoDash_2[Vendas.Nome do Mês],,0),3)</f>
        <v>Mar</v>
      </c>
      <c r="O5" s="26">
        <f>SUMIF(AnoDash_2[Vendas.Mês],'Base com Consulta'!M5,AnoDash_2[Faturamento])</f>
        <v>664</v>
      </c>
    </row>
    <row r="6" spans="1:15" ht="15.75" thickBot="1" x14ac:dyDescent="0.3">
      <c r="D6" s="12"/>
      <c r="E6" s="9"/>
      <c r="G6" s="12">
        <v>4</v>
      </c>
      <c r="H6" s="9" t="str">
        <f>LEFT(_xlfn.XLOOKUP(G6,Vendas__3[Mês],Vendas__3[Nome do Mês],,0),3)</f>
        <v>Abr</v>
      </c>
      <c r="I6" s="26">
        <f>SUMIFS(Vendas__3[Valor de Venda],Vendas__3[Ano],'Base com Consulta'!$B$1,Vendas__3[Mês],'Base com Consulta'!G6)</f>
        <v>531.5</v>
      </c>
      <c r="J6" s="25"/>
      <c r="M6" s="12">
        <v>4</v>
      </c>
      <c r="N6" s="9" t="str">
        <f>LEFT(_xlfn.XLOOKUP(M6,AnoDash_2[Vendas.Mês],AnoDash_2[Vendas.Nome do Mês],,0),3)</f>
        <v>Abr</v>
      </c>
      <c r="O6" s="26">
        <f>SUMIF(AnoDash_2[Vendas.Mês],'Base com Consulta'!M6,AnoDash_2[Faturamento])</f>
        <v>531.5</v>
      </c>
    </row>
    <row r="7" spans="1:15" ht="15.75" thickBot="1" x14ac:dyDescent="0.3">
      <c r="A7" s="10" t="s">
        <v>25</v>
      </c>
      <c r="B7" s="15" t="str">
        <f>_xlfn.XLOOKUP(B5,'Base com Consulta'!$I$3:$I$14,'Base com Consulta'!$H$3:$H$14,,0)</f>
        <v>Dez</v>
      </c>
      <c r="D7" s="12"/>
      <c r="E7" s="9"/>
      <c r="G7" s="12">
        <v>5</v>
      </c>
      <c r="H7" s="9" t="str">
        <f>LEFT(_xlfn.XLOOKUP(G7,Vendas__3[Mês],Vendas__3[Nome do Mês],,0),3)</f>
        <v>Mai</v>
      </c>
      <c r="I7" s="26">
        <f>SUMIFS(Vendas__3[Valor de Venda],Vendas__3[Ano],'Base com Consulta'!$B$1,Vendas__3[Mês],'Base com Consulta'!G7)</f>
        <v>712.5</v>
      </c>
      <c r="J7" s="25"/>
      <c r="M7" s="12">
        <v>5</v>
      </c>
      <c r="N7" s="9" t="str">
        <f>LEFT(_xlfn.XLOOKUP(M7,AnoDash_2[Vendas.Mês],AnoDash_2[Vendas.Nome do Mês],,0),3)</f>
        <v>Mai</v>
      </c>
      <c r="O7" s="26">
        <f>SUMIF(AnoDash_2[Vendas.Mês],'Base com Consulta'!M7,AnoDash_2[Faturamento])</f>
        <v>712.5</v>
      </c>
    </row>
    <row r="8" spans="1:15" x14ac:dyDescent="0.25">
      <c r="D8" s="12"/>
      <c r="E8" s="9"/>
      <c r="G8" s="12">
        <v>6</v>
      </c>
      <c r="H8" s="9" t="str">
        <f>LEFT(_xlfn.XLOOKUP(G8,Vendas__3[Mês],Vendas__3[Nome do Mês],,0),3)</f>
        <v>Jun</v>
      </c>
      <c r="I8" s="26">
        <f>SUMIFS(Vendas__3[Valor de Venda],Vendas__3[Ano],'Base com Consulta'!$B$1,Vendas__3[Mês],'Base com Consulta'!G8)</f>
        <v>762.5</v>
      </c>
      <c r="J8" s="25"/>
      <c r="M8" s="12">
        <v>6</v>
      </c>
      <c r="N8" s="9" t="str">
        <f>LEFT(_xlfn.XLOOKUP(M8,AnoDash_2[Vendas.Mês],AnoDash_2[Vendas.Nome do Mês],,0),3)</f>
        <v>Jun</v>
      </c>
      <c r="O8" s="26">
        <f>SUMIF(AnoDash_2[Vendas.Mês],'Base com Consulta'!M8,AnoDash_2[Faturamento])</f>
        <v>762.5</v>
      </c>
    </row>
    <row r="9" spans="1:15" x14ac:dyDescent="0.25">
      <c r="D9" s="12"/>
      <c r="E9" s="9"/>
      <c r="G9" s="12">
        <v>7</v>
      </c>
      <c r="H9" s="9" t="str">
        <f>LEFT(_xlfn.XLOOKUP(G9,Vendas__3[Mês],Vendas__3[Nome do Mês],,0),3)</f>
        <v>Jul</v>
      </c>
      <c r="I9" s="26">
        <f>SUMIFS(Vendas__3[Valor de Venda],Vendas__3[Ano],'Base com Consulta'!$B$1,Vendas__3[Mês],'Base com Consulta'!G9)</f>
        <v>624.5</v>
      </c>
      <c r="J9" s="25"/>
      <c r="M9" s="12">
        <v>7</v>
      </c>
      <c r="N9" s="9" t="str">
        <f>LEFT(_xlfn.XLOOKUP(M9,AnoDash_2[Vendas.Mês],AnoDash_2[Vendas.Nome do Mês],,0),3)</f>
        <v>Jul</v>
      </c>
      <c r="O9" s="26">
        <f>SUMIF(AnoDash_2[Vendas.Mês],'Base com Consulta'!M9,AnoDash_2[Faturamento])</f>
        <v>624.5</v>
      </c>
    </row>
    <row r="10" spans="1:15" x14ac:dyDescent="0.25">
      <c r="D10" s="12"/>
      <c r="E10" s="9"/>
      <c r="G10" s="12">
        <v>8</v>
      </c>
      <c r="H10" s="9" t="str">
        <f>LEFT(_xlfn.XLOOKUP(G10,Vendas__3[Mês],Vendas__3[Nome do Mês],,0),3)</f>
        <v>Ago</v>
      </c>
      <c r="I10" s="26">
        <f>SUMIFS(Vendas__3[Valor de Venda],Vendas__3[Ano],'Base com Consulta'!$B$1,Vendas__3[Mês],'Base com Consulta'!G10)</f>
        <v>651</v>
      </c>
      <c r="J10" s="25"/>
      <c r="M10" s="12">
        <v>8</v>
      </c>
      <c r="N10" s="9" t="str">
        <f>LEFT(_xlfn.XLOOKUP(M10,AnoDash_2[Vendas.Mês],AnoDash_2[Vendas.Nome do Mês],,0),3)</f>
        <v>Ago</v>
      </c>
      <c r="O10" s="26">
        <f>SUMIF(AnoDash_2[Vendas.Mês],'Base com Consulta'!M10,AnoDash_2[Faturamento])</f>
        <v>651</v>
      </c>
    </row>
    <row r="11" spans="1:15" x14ac:dyDescent="0.25">
      <c r="G11" s="12">
        <v>9</v>
      </c>
      <c r="H11" s="9" t="str">
        <f>LEFT(_xlfn.XLOOKUP(G11,Vendas__3[Mês],Vendas__3[Nome do Mês],,0),3)</f>
        <v>Set</v>
      </c>
      <c r="I11" s="26">
        <f>SUMIFS(Vendas__3[Valor de Venda],Vendas__3[Ano],'Base com Consulta'!$B$1,Vendas__3[Mês],'Base com Consulta'!G11)</f>
        <v>529</v>
      </c>
      <c r="J11" s="25"/>
      <c r="M11" s="12">
        <v>9</v>
      </c>
      <c r="N11" s="9" t="str">
        <f>LEFT(_xlfn.XLOOKUP(M11,AnoDash_2[Vendas.Mês],AnoDash_2[Vendas.Nome do Mês],,0),3)</f>
        <v>Set</v>
      </c>
      <c r="O11" s="26">
        <f>SUMIF(AnoDash_2[Vendas.Mês],'Base com Consulta'!M11,AnoDash_2[Faturamento])</f>
        <v>529</v>
      </c>
    </row>
    <row r="12" spans="1:15" x14ac:dyDescent="0.25">
      <c r="G12" s="8">
        <v>10</v>
      </c>
      <c r="H12" s="9" t="str">
        <f>LEFT(_xlfn.XLOOKUP(G12,Vendas__3[Mês],Vendas__3[Nome do Mês],,0),3)</f>
        <v>Out</v>
      </c>
      <c r="I12" s="26">
        <f>SUMIFS(Vendas__3[Valor de Venda],Vendas__3[Ano],'Base com Consulta'!$B$1,Vendas__3[Mês],'Base com Consulta'!G12)</f>
        <v>691</v>
      </c>
      <c r="J12" s="25"/>
      <c r="M12" s="8">
        <v>10</v>
      </c>
      <c r="N12" s="9" t="str">
        <f>LEFT(_xlfn.XLOOKUP(M12,AnoDash_2[Vendas.Mês],AnoDash_2[Vendas.Nome do Mês],,0),3)</f>
        <v>Out</v>
      </c>
      <c r="O12" s="26">
        <f>SUMIF(AnoDash_2[Vendas.Mês],'Base com Consulta'!M12,AnoDash_2[Faturamento])</f>
        <v>691</v>
      </c>
    </row>
    <row r="13" spans="1:15" x14ac:dyDescent="0.25">
      <c r="G13" s="12">
        <v>11</v>
      </c>
      <c r="H13" s="9" t="str">
        <f>LEFT(_xlfn.XLOOKUP(G13,Vendas__3[Mês],Vendas__3[Nome do Mês],,0),3)</f>
        <v>Nov</v>
      </c>
      <c r="I13" s="26">
        <f>SUMIFS(Vendas__3[Valor de Venda],Vendas__3[Ano],'Base com Consulta'!$B$1,Vendas__3[Mês],'Base com Consulta'!G13)</f>
        <v>611.5</v>
      </c>
      <c r="J13" s="25"/>
      <c r="M13" s="12">
        <v>11</v>
      </c>
      <c r="N13" s="9" t="str">
        <f>LEFT(_xlfn.XLOOKUP(M13,AnoDash_2[Vendas.Mês],AnoDash_2[Vendas.Nome do Mês],,0),3)</f>
        <v>Nov</v>
      </c>
      <c r="O13" s="26">
        <f>SUMIF(AnoDash_2[Vendas.Mês],'Base com Consulta'!M13,AnoDash_2[Faturamento])</f>
        <v>611.5</v>
      </c>
    </row>
    <row r="14" spans="1:15" x14ac:dyDescent="0.25">
      <c r="G14" s="12">
        <v>12</v>
      </c>
      <c r="H14" s="9" t="str">
        <f>LEFT(_xlfn.XLOOKUP(G14,Vendas__3[Mês],Vendas__3[Nome do Mês],,0),3)</f>
        <v>Dez</v>
      </c>
      <c r="I14" s="26">
        <f>SUMIFS(Vendas__3[Valor de Venda],Vendas__3[Ano],'Base com Consulta'!$B$1,Vendas__3[Mês],'Base com Consulta'!G14)</f>
        <v>836.5</v>
      </c>
      <c r="J14" s="25"/>
      <c r="M14" s="12">
        <v>12</v>
      </c>
      <c r="N14" s="9" t="str">
        <f>LEFT(_xlfn.XLOOKUP(M14,AnoDash_2[Vendas.Mês],AnoDash_2[Vendas.Nome do Mês],,0),3)</f>
        <v>Dez</v>
      </c>
      <c r="O14" s="26">
        <f>SUMIF(AnoDash_2[Vendas.Mês],'Base com Consulta'!M14,AnoDash_2[Faturamento])</f>
        <v>836.5</v>
      </c>
    </row>
  </sheetData>
  <mergeCells count="3">
    <mergeCell ref="D1:E1"/>
    <mergeCell ref="G1:I1"/>
    <mergeCell ref="M1:O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23E-B921-43FA-8D02-42EB87E7DE53}">
  <dimension ref="B1:BC26"/>
  <sheetViews>
    <sheetView showGridLines="0" tabSelected="1" workbookViewId="0">
      <selection activeCell="BY26" sqref="BY26"/>
    </sheetView>
  </sheetViews>
  <sheetFormatPr defaultColWidth="2.28515625" defaultRowHeight="9" customHeight="1" x14ac:dyDescent="0.25"/>
  <sheetData>
    <row r="1" spans="2:55" ht="9" customHeight="1" thickBot="1" x14ac:dyDescent="0.3"/>
    <row r="2" spans="2:55" ht="9" customHeight="1" thickTop="1" x14ac:dyDescent="0.25">
      <c r="P2" s="48">
        <f>SUMIF(Vendas[Ano],Base!$B$1,Vendas[Preço])</f>
        <v>8065.5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D2" s="48">
        <f>MAX('Base com Consulta'!$I$3:$I$14)</f>
        <v>836.5</v>
      </c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50"/>
      <c r="AR2" s="48" t="str">
        <f>_xlfn.XLOOKUP(AD2,'Base com Consulta'!$I$3:$I$14,'Base com Consulta'!$H$3:$H$14,,0)</f>
        <v>Dez</v>
      </c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50"/>
    </row>
    <row r="3" spans="2:55" ht="9" customHeight="1" x14ac:dyDescent="0.25">
      <c r="P3" s="51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D3" s="51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3"/>
      <c r="AR3" s="51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3"/>
    </row>
    <row r="4" spans="2:55" ht="9" customHeight="1" x14ac:dyDescent="0.25">
      <c r="P4" s="51"/>
      <c r="Q4" s="52"/>
      <c r="R4" s="52"/>
      <c r="S4" s="52"/>
      <c r="T4" s="52"/>
      <c r="U4" s="52"/>
      <c r="V4" s="52"/>
      <c r="W4" s="52"/>
      <c r="X4" s="52"/>
      <c r="Y4" s="52"/>
      <c r="Z4" s="52"/>
      <c r="AA4" s="53"/>
      <c r="AD4" s="51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3"/>
      <c r="AR4" s="51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3"/>
    </row>
    <row r="5" spans="2:55" ht="9" customHeight="1" x14ac:dyDescent="0.25">
      <c r="P5" s="51"/>
      <c r="Q5" s="52"/>
      <c r="R5" s="52"/>
      <c r="S5" s="52"/>
      <c r="T5" s="52"/>
      <c r="U5" s="52"/>
      <c r="V5" s="52"/>
      <c r="W5" s="52"/>
      <c r="X5" s="52"/>
      <c r="Y5" s="52"/>
      <c r="Z5" s="52"/>
      <c r="AA5" s="53"/>
      <c r="AD5" s="51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3"/>
      <c r="AR5" s="51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3"/>
    </row>
    <row r="6" spans="2:55" ht="9" customHeight="1" x14ac:dyDescent="0.25">
      <c r="P6" s="42" t="s">
        <v>19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4"/>
      <c r="AD6" s="42" t="s">
        <v>26</v>
      </c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4"/>
      <c r="AR6" s="42" t="s">
        <v>27</v>
      </c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4"/>
    </row>
    <row r="7" spans="2:55" ht="9" customHeight="1" thickBot="1" x14ac:dyDescent="0.3">
      <c r="P7" s="45"/>
      <c r="Q7" s="46"/>
      <c r="R7" s="46"/>
      <c r="S7" s="46"/>
      <c r="T7" s="46"/>
      <c r="U7" s="46"/>
      <c r="V7" s="46"/>
      <c r="W7" s="46"/>
      <c r="X7" s="46"/>
      <c r="Y7" s="46"/>
      <c r="Z7" s="46"/>
      <c r="AA7" s="47"/>
      <c r="AD7" s="45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7"/>
      <c r="AR7" s="45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7"/>
    </row>
    <row r="8" spans="2:55" ht="9" customHeight="1" thickTop="1" thickBot="1" x14ac:dyDescent="0.3"/>
    <row r="9" spans="2:55" ht="9" customHeight="1" thickTop="1" x14ac:dyDescent="0.25">
      <c r="B9" s="30" t="s">
        <v>21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Q9" s="30" t="s">
        <v>22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2"/>
    </row>
    <row r="10" spans="2:55" ht="9" customHeight="1" x14ac:dyDescent="0.2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Q10" s="33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5"/>
    </row>
    <row r="11" spans="2:55" ht="9" customHeight="1" x14ac:dyDescent="0.25">
      <c r="B11" s="2"/>
      <c r="O11" s="3"/>
      <c r="Q11" s="36">
        <v>2022</v>
      </c>
      <c r="R11" s="37"/>
      <c r="S11" s="37"/>
      <c r="T11" s="37"/>
      <c r="U11" s="37"/>
      <c r="V11" s="38"/>
      <c r="BC11" s="3"/>
    </row>
    <row r="12" spans="2:55" ht="9" customHeight="1" thickBot="1" x14ac:dyDescent="0.3">
      <c r="B12" s="2"/>
      <c r="O12" s="3"/>
      <c r="Q12" s="39"/>
      <c r="R12" s="40"/>
      <c r="S12" s="40"/>
      <c r="T12" s="40"/>
      <c r="U12" s="40"/>
      <c r="V12" s="41"/>
      <c r="BC12" s="3"/>
    </row>
    <row r="13" spans="2:55" ht="9" customHeight="1" thickTop="1" x14ac:dyDescent="0.25">
      <c r="B13" s="2"/>
      <c r="O13" s="3"/>
      <c r="Q13" s="2"/>
      <c r="BC13" s="3"/>
    </row>
    <row r="14" spans="2:55" ht="9" customHeight="1" x14ac:dyDescent="0.25">
      <c r="B14" s="2"/>
      <c r="O14" s="3"/>
      <c r="Q14" s="2"/>
      <c r="BC14" s="3"/>
    </row>
    <row r="15" spans="2:55" ht="9" customHeight="1" x14ac:dyDescent="0.25">
      <c r="B15" s="2"/>
      <c r="O15" s="3"/>
      <c r="Q15" s="2"/>
      <c r="BC15" s="3"/>
    </row>
    <row r="16" spans="2:55" ht="9" customHeight="1" x14ac:dyDescent="0.25">
      <c r="B16" s="2"/>
      <c r="O16" s="3"/>
      <c r="Q16" s="2"/>
      <c r="BC16" s="3"/>
    </row>
    <row r="17" spans="2:55" ht="9" customHeight="1" x14ac:dyDescent="0.25">
      <c r="B17" s="2"/>
      <c r="O17" s="3"/>
      <c r="Q17" s="2"/>
      <c r="BC17" s="3"/>
    </row>
    <row r="18" spans="2:55" ht="9" customHeight="1" x14ac:dyDescent="0.25">
      <c r="B18" s="2"/>
      <c r="O18" s="3"/>
      <c r="Q18" s="2"/>
      <c r="BC18" s="3"/>
    </row>
    <row r="19" spans="2:55" ht="9" customHeight="1" x14ac:dyDescent="0.25">
      <c r="B19" s="2"/>
      <c r="O19" s="3"/>
      <c r="Q19" s="2"/>
      <c r="BC19" s="3"/>
    </row>
    <row r="20" spans="2:55" ht="9" customHeight="1" x14ac:dyDescent="0.25">
      <c r="B20" s="2"/>
      <c r="O20" s="3"/>
      <c r="Q20" s="2"/>
      <c r="BC20" s="3"/>
    </row>
    <row r="21" spans="2:55" ht="9" customHeight="1" x14ac:dyDescent="0.25">
      <c r="B21" s="2"/>
      <c r="O21" s="3"/>
      <c r="Q21" s="2"/>
      <c r="BC21" s="3"/>
    </row>
    <row r="22" spans="2:55" ht="9" customHeight="1" x14ac:dyDescent="0.25">
      <c r="B22" s="2"/>
      <c r="O22" s="3"/>
      <c r="Q22" s="2"/>
      <c r="BC22" s="3"/>
    </row>
    <row r="23" spans="2:55" ht="9" customHeight="1" x14ac:dyDescent="0.25">
      <c r="B23" s="2"/>
      <c r="O23" s="3"/>
      <c r="Q23" s="2"/>
      <c r="BC23" s="3"/>
    </row>
    <row r="24" spans="2:55" ht="9" customHeight="1" x14ac:dyDescent="0.25">
      <c r="B24" s="2"/>
      <c r="O24" s="3"/>
      <c r="Q24" s="2"/>
      <c r="BC24" s="3"/>
    </row>
    <row r="25" spans="2:55" ht="9" customHeight="1" thickBot="1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</row>
    <row r="26" spans="2:55" ht="9" customHeight="1" thickTop="1" x14ac:dyDescent="0.25"/>
  </sheetData>
  <mergeCells count="9">
    <mergeCell ref="B9:O10"/>
    <mergeCell ref="Q9:BC10"/>
    <mergeCell ref="Q11:V12"/>
    <mergeCell ref="P6:AA7"/>
    <mergeCell ref="P2:AA5"/>
    <mergeCell ref="AD2:AO5"/>
    <mergeCell ref="AD6:AO7"/>
    <mergeCell ref="AR2:BC5"/>
    <mergeCell ref="AR6:B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A9A769-C156-49A3-8E5B-88284DE207E6}">
          <x14:formula1>
            <xm:f>Base!$K$1:$K$3</xm:f>
          </x14:formula1>
          <xm:sqref>Q11:V12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124E2-1910-4CF6-B55A-348D95347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Vendas</vt:lpstr>
      <vt:lpstr>Base</vt:lpstr>
      <vt:lpstr>Vendas (3)</vt:lpstr>
      <vt:lpstr>Vendas (2)</vt:lpstr>
      <vt:lpstr>AnoDash (2)</vt:lpstr>
      <vt:lpstr>AnoDash</vt:lpstr>
      <vt:lpstr>Base com Consulta</vt:lpstr>
      <vt:lpstr>Modelo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dcterms:created xsi:type="dcterms:W3CDTF">2023-03-25T14:22:56Z</dcterms:created>
  <dcterms:modified xsi:type="dcterms:W3CDTF">2024-04-09T21:41:54Z</dcterms:modified>
</cp:coreProperties>
</file>