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2" i="1" l="1"/>
  <c r="A151" i="1" l="1"/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<sst xmlns="http://schemas.openxmlformats.org/spreadsheetml/2006/main" count="999" uniqueCount="126">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</sst>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2"/>
  <sheetViews>
    <sheetView tabSelected="1" topLeftCell="A147" zoomScale="40" zoomScaleNormal="40" workbookViewId="0">
      <selection activeCell="B152" sqref="B152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51" t="s">
        <v>122</v>
      </c>
      <c r="B134" s="26"/>
      <c r="C134" s="65" t="s">
        <v>123</v>
      </c>
      <c r="D134" s="64"/>
      <c r="E134" s="22">
        <v>43197</v>
      </c>
      <c r="F134" s="62" t="s">
        <v>124</v>
      </c>
      <c r="G134" s="63"/>
      <c r="H134" s="63"/>
      <c r="I134" s="63"/>
      <c r="J134" s="64"/>
      <c r="K134" s="62" t="s">
        <v>1</v>
      </c>
      <c r="L134" s="63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7">
        <v>2018</v>
      </c>
      <c r="G135" s="7" t="s">
        <v>20</v>
      </c>
      <c r="H135" s="7">
        <v>1</v>
      </c>
      <c r="I135" s="7">
        <v>0</v>
      </c>
      <c r="J135" s="7" t="s">
        <v>24</v>
      </c>
      <c r="K135" s="7" t="s">
        <v>23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7">
        <v>2018</v>
      </c>
      <c r="G136" s="7" t="s">
        <v>20</v>
      </c>
      <c r="H136" s="7">
        <v>2</v>
      </c>
      <c r="I136" s="7">
        <v>1</v>
      </c>
      <c r="J136" s="7" t="s">
        <v>38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7">
        <v>2018</v>
      </c>
      <c r="G137" s="7" t="s">
        <v>85</v>
      </c>
      <c r="H137" s="7">
        <v>1</v>
      </c>
      <c r="I137" s="7">
        <v>1</v>
      </c>
      <c r="J137" s="7" t="s">
        <v>117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7">
        <v>2018</v>
      </c>
      <c r="G138" s="7" t="s">
        <v>20</v>
      </c>
      <c r="H138" s="7">
        <v>2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7">
        <v>2018</v>
      </c>
      <c r="G139" s="7" t="s">
        <v>85</v>
      </c>
      <c r="H139" s="7">
        <v>1</v>
      </c>
      <c r="I139" s="7">
        <v>1</v>
      </c>
      <c r="J139" s="7" t="s">
        <v>38</v>
      </c>
      <c r="K139" s="7" t="s">
        <v>1</v>
      </c>
      <c r="L139" s="6" t="s">
        <v>0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7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7">
        <v>2018</v>
      </c>
      <c r="G140" s="7" t="s">
        <v>20</v>
      </c>
      <c r="H140" s="7">
        <v>2</v>
      </c>
      <c r="I140" s="7">
        <v>1</v>
      </c>
      <c r="J140" s="7" t="s">
        <v>38</v>
      </c>
      <c r="K140" s="7" t="s">
        <v>36</v>
      </c>
      <c r="L140" s="6" t="s">
        <v>0</v>
      </c>
    </row>
    <row r="141" spans="1:27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7">
        <v>2018</v>
      </c>
      <c r="G141" s="7" t="s">
        <v>85</v>
      </c>
      <c r="H141" s="7">
        <v>0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7">
        <v>2018</v>
      </c>
      <c r="G142" s="7" t="s">
        <v>20</v>
      </c>
      <c r="H142" s="7">
        <v>1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7">
        <v>2018</v>
      </c>
      <c r="G143" s="7" t="s">
        <v>85</v>
      </c>
      <c r="H143" s="7">
        <v>0</v>
      </c>
      <c r="I143" s="7">
        <v>0</v>
      </c>
      <c r="J143" s="7" t="s">
        <v>38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7">
        <v>2018</v>
      </c>
      <c r="G144" s="7" t="s">
        <v>20</v>
      </c>
      <c r="H144" s="7">
        <v>2</v>
      </c>
      <c r="I144" s="7">
        <v>0</v>
      </c>
      <c r="J144" s="7" t="s">
        <v>117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7">
        <v>2018</v>
      </c>
      <c r="G145" s="7" t="s">
        <v>86</v>
      </c>
      <c r="H145" s="7">
        <v>0</v>
      </c>
      <c r="I145" s="7">
        <v>3</v>
      </c>
      <c r="J145" s="7" t="s">
        <v>38</v>
      </c>
      <c r="K145" s="7" t="s">
        <v>1</v>
      </c>
      <c r="L145" s="6" t="s">
        <v>0</v>
      </c>
    </row>
    <row r="146" spans="1:12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7">
        <v>2018</v>
      </c>
      <c r="G146" s="7" t="s">
        <v>20</v>
      </c>
      <c r="H146" s="7">
        <v>2</v>
      </c>
      <c r="I146" s="7">
        <v>0</v>
      </c>
      <c r="J146" s="7" t="s">
        <v>38</v>
      </c>
      <c r="K146" s="7" t="s">
        <v>1</v>
      </c>
      <c r="L146" s="6" t="s">
        <v>0</v>
      </c>
    </row>
    <row r="147" spans="1:12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7">
        <v>2018</v>
      </c>
      <c r="G147" s="7" t="s">
        <v>85</v>
      </c>
      <c r="H147" s="7">
        <v>1</v>
      </c>
      <c r="I147" s="7">
        <v>1</v>
      </c>
      <c r="J147" s="7" t="s">
        <v>38</v>
      </c>
      <c r="K147" s="7" t="s">
        <v>1</v>
      </c>
      <c r="L147" s="6" t="s">
        <v>0</v>
      </c>
    </row>
    <row r="148" spans="1:12" ht="123" customHeight="1" x14ac:dyDescent="0.45">
      <c r="A148" s="52">
        <f>SUM(A147+1)</f>
        <v>146</v>
      </c>
      <c r="B148" s="48"/>
      <c r="C148" s="53" t="s">
        <v>30</v>
      </c>
      <c r="D148" s="7" t="s">
        <v>13</v>
      </c>
      <c r="E148" s="22">
        <v>43352</v>
      </c>
      <c r="F148" s="7">
        <v>2018</v>
      </c>
      <c r="G148" s="7" t="s">
        <v>86</v>
      </c>
      <c r="H148" s="7">
        <v>0</v>
      </c>
      <c r="I148" s="7">
        <v>1</v>
      </c>
      <c r="J148" s="7" t="s">
        <v>38</v>
      </c>
      <c r="K148" s="7" t="s">
        <v>23</v>
      </c>
      <c r="L148" s="52" t="s">
        <v>0</v>
      </c>
    </row>
    <row r="149" spans="1:12" ht="123" customHeight="1" x14ac:dyDescent="0.45">
      <c r="A149" s="54">
        <f>SUM(A148+1)</f>
        <v>147</v>
      </c>
      <c r="B149" s="48"/>
      <c r="C149" s="55" t="s">
        <v>3</v>
      </c>
      <c r="D149" s="7" t="s">
        <v>31</v>
      </c>
      <c r="E149" s="22">
        <v>43359</v>
      </c>
      <c r="F149" s="7">
        <v>2018</v>
      </c>
      <c r="G149" s="7" t="s">
        <v>20</v>
      </c>
      <c r="H149" s="7">
        <v>1</v>
      </c>
      <c r="I149" s="7">
        <v>0</v>
      </c>
      <c r="J149" s="7" t="s">
        <v>38</v>
      </c>
      <c r="K149" s="7" t="s">
        <v>1</v>
      </c>
      <c r="L149" s="54" t="s">
        <v>0</v>
      </c>
    </row>
    <row r="150" spans="1:12" ht="123" customHeight="1" x14ac:dyDescent="0.45">
      <c r="A150" s="56">
        <f>SUM(A149+1)</f>
        <v>148</v>
      </c>
      <c r="B150" s="48"/>
      <c r="C150" s="57" t="s">
        <v>80</v>
      </c>
      <c r="D150" s="7" t="s">
        <v>47</v>
      </c>
      <c r="E150" s="22">
        <v>43373</v>
      </c>
      <c r="F150" s="7">
        <v>2018</v>
      </c>
      <c r="G150" s="7" t="s">
        <v>85</v>
      </c>
      <c r="H150" s="7">
        <v>2</v>
      </c>
      <c r="I150" s="7">
        <v>2</v>
      </c>
      <c r="J150" s="7" t="s">
        <v>38</v>
      </c>
      <c r="K150" s="7" t="s">
        <v>1</v>
      </c>
      <c r="L150" s="56" t="s">
        <v>0</v>
      </c>
    </row>
    <row r="151" spans="1:12" ht="123" customHeight="1" x14ac:dyDescent="0.45">
      <c r="A151" s="58">
        <f>SUM(A150+1)</f>
        <v>149</v>
      </c>
      <c r="B151" s="48"/>
      <c r="C151" s="59" t="s">
        <v>40</v>
      </c>
      <c r="D151" s="7" t="s">
        <v>125</v>
      </c>
      <c r="E151" s="22">
        <v>43376</v>
      </c>
      <c r="F151" s="7">
        <v>2018</v>
      </c>
      <c r="G151" s="7" t="s">
        <v>20</v>
      </c>
      <c r="H151" s="7">
        <v>2</v>
      </c>
      <c r="I151" s="7">
        <v>1</v>
      </c>
      <c r="J151" s="7" t="s">
        <v>117</v>
      </c>
      <c r="K151" s="7" t="s">
        <v>1</v>
      </c>
      <c r="L151" s="58" t="s">
        <v>0</v>
      </c>
    </row>
    <row r="152" spans="1:12" ht="123" customHeight="1" x14ac:dyDescent="0.45">
      <c r="A152" s="60">
        <f>SUM(A151+1)</f>
        <v>150</v>
      </c>
      <c r="B152" s="48"/>
      <c r="C152" s="61" t="s">
        <v>26</v>
      </c>
      <c r="D152" s="7" t="s">
        <v>15</v>
      </c>
      <c r="E152" s="22">
        <v>43382</v>
      </c>
      <c r="F152" s="7">
        <v>2018</v>
      </c>
      <c r="G152" s="7" t="s">
        <v>85</v>
      </c>
      <c r="H152" s="7">
        <v>1</v>
      </c>
      <c r="I152" s="7">
        <v>1</v>
      </c>
      <c r="J152" s="7" t="s">
        <v>38</v>
      </c>
      <c r="K152" s="7" t="s">
        <v>1</v>
      </c>
      <c r="L152" s="60" t="s">
        <v>0</v>
      </c>
    </row>
  </sheetData>
  <sortState ref="O3:P7">
    <sortCondition descending="1" ref="P3:P7"/>
  </sortState>
  <mergeCells count="3">
    <mergeCell ref="F134:J134"/>
    <mergeCell ref="C134:D134"/>
    <mergeCell ref="K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2" zoomScale="50" zoomScaleNormal="50" workbookViewId="0">
      <selection activeCell="B23" sqref="B23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COUNTIF(Principal!J3:J1008,"Série A")</f>
        <v>79</v>
      </c>
      <c r="E2" s="7" t="s">
        <v>1</v>
      </c>
      <c r="F2" s="14">
        <f>COUNTIF(Principal!K1:K1005,"Nilton Santos")</f>
        <v>82</v>
      </c>
      <c r="G2" s="7">
        <v>2002</v>
      </c>
      <c r="H2" s="10">
        <f>COUNTIF(Principal!F2, "2002")</f>
        <v>1</v>
      </c>
      <c r="I2" s="7">
        <f>COUNTIF(Principal!G2:G1008, "Vitória")</f>
        <v>78</v>
      </c>
      <c r="J2" s="7">
        <f>COUNTIF(Principal!G2:G1008, "Empate")</f>
        <v>33</v>
      </c>
      <c r="K2" s="7">
        <f>COUNTIF(Principal!G2:G1008, "Derrota")</f>
        <v>39</v>
      </c>
    </row>
    <row r="3" spans="1:11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COUNTIF(Principal!J3:J1008,"Carioca")</f>
        <v>45</v>
      </c>
      <c r="E3" s="7" t="s">
        <v>23</v>
      </c>
      <c r="F3" s="18">
        <f>COUNTIF(Principal!K3:K1009,"Maracanã")</f>
        <v>42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COUNTIF(Principal!J3:J1006,"Série B")</f>
        <v>9</v>
      </c>
      <c r="E4" s="7" t="s">
        <v>94</v>
      </c>
      <c r="F4" s="18">
        <f>COUNTIF(Principal!K3:K1004,"Arena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COUNTIF(Principal!J1:J1008,"Libertadores")</f>
        <v>7</v>
      </c>
      <c r="E5" s="7" t="s">
        <v>36</v>
      </c>
      <c r="F5" s="18">
        <f>COUNTIF(Principal!K3:K1007,"São Januário")</f>
        <v>6</v>
      </c>
      <c r="G5" s="7">
        <v>2006</v>
      </c>
      <c r="H5" s="6">
        <f>COUNTIF(Principal!F17:F23, "2006")</f>
        <v>7</v>
      </c>
      <c r="I5" s="49">
        <f>SUM(Principal!H3:H1002)</f>
        <v>228</v>
      </c>
      <c r="J5" s="24">
        <f>SUM(Principal!I3:I1002)</f>
        <v>149</v>
      </c>
      <c r="K5" s="21"/>
    </row>
    <row r="6" spans="1:11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COUNTIF(Principal!J3:J1010,"Copa do Brasil")</f>
        <v>6</v>
      </c>
      <c r="E6" s="7" t="s">
        <v>62</v>
      </c>
      <c r="F6" s="18">
        <f>COUNTIF(Principal!K3:K1011,"Caio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COUNTIF(Principal!J137:J1011,"Sulamericana")</f>
        <v>3</v>
      </c>
      <c r="E7" s="7" t="s">
        <v>77</v>
      </c>
      <c r="F7" s="18">
        <f>COUNTIF(Principal!K3:K1011,"Luso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COUNTIF(Principal!K3:K1009,"Raulino de Oliveira")</f>
        <v>2</v>
      </c>
      <c r="G8" s="7">
        <v>2009</v>
      </c>
      <c r="H8" s="6">
        <f>COUNTIF(Principal!F33, "2009")</f>
        <v>1</v>
      </c>
      <c r="I8" s="7">
        <f>COUNTIF(Principal!L3:L1007,"Não")</f>
        <v>49</v>
      </c>
      <c r="J8" s="50">
        <f>COUNTIF(Principal!L3:L1007,"Sim")</f>
        <v>100</v>
      </c>
      <c r="K8" s="25"/>
    </row>
    <row r="9" spans="1:11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COUNTIF(Principal!K3:K1009,"Mário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COUNTIF(Principal!C3:C1000,"Bahia")</f>
        <v>4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COUNTIF(Principal!F124:F160, "2018")</f>
        <v>28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2018-10-10T04:25:40Z</dcterms:modified>
</cp:coreProperties>
</file>