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" i="1" l="1"/>
  <c r="O7" i="1" l="1"/>
  <c r="O6" i="1"/>
  <c r="M50" i="1"/>
  <c r="A136" i="1"/>
  <c r="A135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Q3" i="1" l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<sst xmlns="http://schemas.openxmlformats.org/spreadsheetml/2006/main" count="905" uniqueCount="119">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</sst>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abSelected="1" topLeftCell="A90" zoomScale="70" zoomScaleNormal="70" workbookViewId="0">
      <selection activeCell="K106" sqref="A106:K106"/>
    </sheetView>
  </sheetViews>
  <sheetFormatPr defaultRowHeight="15" x14ac:dyDescent="0.25"/>
  <cols>
    <col min="1" max="1" width="11.7109375" customWidth="1"/>
    <col min="2" max="2" width="24" customWidth="1"/>
    <col min="3" max="3" width="11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customWidth="1"/>
    <col min="8" max="8" width="13.85546875" bestFit="1" customWidth="1"/>
    <col min="9" max="9" width="14.85546875" bestFit="1" customWidth="1"/>
    <col min="10" max="10" width="18.85546875" customWidth="1"/>
    <col min="11" max="11" width="9.28515625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16</v>
      </c>
      <c r="N2" s="10" t="s">
        <v>38</v>
      </c>
      <c r="O2" s="6">
        <f>COUNTIF(I3:I1007,"Série A")</f>
        <v>67</v>
      </c>
      <c r="P2" s="10" t="s">
        <v>1</v>
      </c>
      <c r="Q2" s="6">
        <f>COUNTIF(J1:J1004,"Nilton Santos")</f>
        <v>69</v>
      </c>
      <c r="R2" s="24">
        <v>2002</v>
      </c>
      <c r="S2" s="6">
        <f>COUNTIF(E2, "2002")</f>
        <v>1</v>
      </c>
      <c r="T2" s="21">
        <f>COUNTIF(F2:F1007, "Vitória")</f>
        <v>72</v>
      </c>
      <c r="U2" s="46">
        <f>COUNTIF(F2:F1007, "Empate")</f>
        <v>27</v>
      </c>
      <c r="V2" s="23">
        <f>COUNTIF(F2:F1007, "Derrota")</f>
        <v>37</v>
      </c>
      <c r="W2" s="15">
        <f>SUM(G3:G1001)</f>
        <v>213</v>
      </c>
      <c r="X2" s="48">
        <f>SUM(H3:H1001)</f>
        <v>138</v>
      </c>
      <c r="Y2" s="50">
        <f>COUNTIF(K3:K1006,"Sim")</f>
        <v>86</v>
      </c>
      <c r="Z2" s="47">
        <f>COUNTIF(K3:K1006,"Não")</f>
        <v>49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15</v>
      </c>
      <c r="N3" s="8" t="s">
        <v>24</v>
      </c>
      <c r="O3" s="7">
        <f>COUNTIF(I3:I1007,"Carioca")</f>
        <v>45</v>
      </c>
      <c r="P3" s="8" t="s">
        <v>23</v>
      </c>
      <c r="Q3" s="7">
        <f>COUNTIF(J3:J1008,"Maracanã")</f>
        <v>41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7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22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54" t="s">
        <v>117</v>
      </c>
      <c r="O7" s="51">
        <f>COUNTIF(I136:I1010,"Sulamericana")</f>
        <v>1</v>
      </c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53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14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6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6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6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52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54" t="s">
        <v>118</v>
      </c>
      <c r="M50" s="51">
        <f>COUNTIF(B136:B1003,"Audax Italiano")</f>
        <v>1</v>
      </c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53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6" t="s">
        <v>0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6">
        <f t="shared" ref="A109:A137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0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0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46">
        <f t="shared" si="5"/>
        <v>132</v>
      </c>
      <c r="B133" s="46" t="s">
        <v>26</v>
      </c>
      <c r="C133" s="46" t="s">
        <v>8</v>
      </c>
      <c r="D133" s="1">
        <v>43191</v>
      </c>
      <c r="E133" s="46">
        <v>2018</v>
      </c>
      <c r="F133" s="46" t="s">
        <v>86</v>
      </c>
      <c r="G133" s="46">
        <v>2</v>
      </c>
      <c r="H133" s="46">
        <v>3</v>
      </c>
      <c r="I133" s="46" t="s">
        <v>24</v>
      </c>
      <c r="J133" s="46" t="s">
        <v>1</v>
      </c>
      <c r="K133" s="46" t="s">
        <v>0</v>
      </c>
    </row>
    <row r="134" spans="1:26" x14ac:dyDescent="0.25">
      <c r="A134" s="46">
        <f t="shared" si="5"/>
        <v>133</v>
      </c>
      <c r="B134" s="46" t="s">
        <v>26</v>
      </c>
      <c r="C134" s="46" t="s">
        <v>116</v>
      </c>
      <c r="D134" s="1">
        <v>43198</v>
      </c>
      <c r="E134" s="46">
        <v>2018</v>
      </c>
      <c r="F134" s="46" t="s">
        <v>20</v>
      </c>
      <c r="G134" s="46">
        <v>1</v>
      </c>
      <c r="H134" s="46">
        <v>0</v>
      </c>
      <c r="I134" s="46" t="s">
        <v>24</v>
      </c>
      <c r="J134" s="46" t="s">
        <v>23</v>
      </c>
      <c r="K134" s="46" t="s">
        <v>0</v>
      </c>
    </row>
    <row r="135" spans="1:26" x14ac:dyDescent="0.25">
      <c r="A135" s="46">
        <f t="shared" si="5"/>
        <v>134</v>
      </c>
      <c r="B135" s="46" t="s">
        <v>46</v>
      </c>
      <c r="C135" s="46" t="s">
        <v>33</v>
      </c>
      <c r="D135" s="1">
        <v>43218</v>
      </c>
      <c r="E135" s="46">
        <v>2018</v>
      </c>
      <c r="F135" s="46" t="s">
        <v>20</v>
      </c>
      <c r="G135" s="46">
        <v>2</v>
      </c>
      <c r="H135" s="46">
        <v>1</v>
      </c>
      <c r="I135" s="46" t="s">
        <v>38</v>
      </c>
      <c r="J135" s="46" t="s">
        <v>1</v>
      </c>
      <c r="K135" s="46" t="s">
        <v>0</v>
      </c>
    </row>
    <row r="136" spans="1:26" x14ac:dyDescent="0.25">
      <c r="A136" s="46">
        <f t="shared" si="5"/>
        <v>135</v>
      </c>
      <c r="B136" s="46" t="s">
        <v>118</v>
      </c>
      <c r="C136" s="46" t="s">
        <v>15</v>
      </c>
      <c r="D136" s="1">
        <v>43229</v>
      </c>
      <c r="E136" s="46">
        <v>2018</v>
      </c>
      <c r="F136" s="46" t="s">
        <v>85</v>
      </c>
      <c r="G136" s="46">
        <v>1</v>
      </c>
      <c r="H136" s="46">
        <v>1</v>
      </c>
      <c r="I136" s="46" t="s">
        <v>117</v>
      </c>
      <c r="J136" s="46" t="s">
        <v>1</v>
      </c>
      <c r="K136" s="46" t="s">
        <v>0</v>
      </c>
    </row>
    <row r="137" spans="1:26" x14ac:dyDescent="0.25">
      <c r="A137" s="46">
        <f t="shared" si="5"/>
        <v>136</v>
      </c>
      <c r="B137" s="46" t="s">
        <v>30</v>
      </c>
      <c r="C137" s="46" t="s">
        <v>33</v>
      </c>
      <c r="D137" s="1">
        <v>43234</v>
      </c>
      <c r="E137" s="46">
        <v>2018</v>
      </c>
      <c r="F137" s="46" t="s">
        <v>20</v>
      </c>
      <c r="G137" s="46">
        <v>2</v>
      </c>
      <c r="H137" s="46">
        <v>1</v>
      </c>
      <c r="I137" s="46" t="s">
        <v>38</v>
      </c>
      <c r="J137" s="46" t="s">
        <v>1</v>
      </c>
      <c r="K137" s="46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2018-05-17T02:10:32Z</dcterms:modified>
</cp:coreProperties>
</file>