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Conditional_Scenarios -" sheetId="1" state="visible" r:id="rId2"/>
    <sheet name="WTA_CONDITIONAL_MODEL - Call_&#10;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<sst xmlns="http://schemas.openxmlformats.org/spreadsheetml/2006/main" count="558" uniqueCount="161">
  <si>
    <t xml:space="preserve">Call:
coxph(formula = Surv(rep(1, 8784L), choice) ~ SQ + pesticidesreduction + 
    contractlenght + withpenal + unbreakable + pesticidesreduction:small.prop.surface + 
    contractlenght:small.prop.surface + pesticidesreduction:forest + 
    pesticidesreduction:cattle + pesticidesreduction:porchi + 
    contractlenght:forest + contractlenght:cattle + contractlenght:porchi + 
    pesticidesreduction:taquara + contractlenght:taquara + pesticidesreduction:dec.maker.a + 
    pesticidesreduction:dec.maker.b + contractlenght:dec.maker.a + 
    contractlenght:dec.maker.b + pesticidesreduction:age + contractlenght:age + 
    pesticidesreduction:leduc + contractlenght:leduc + pesticidesreduction:income + 
    contractlenght:income + pesticidesreduction:Pest_Herb_Insec_YEAR + 
    contractlenght:Pest_Herb_Insec_YEAR + withpenal:leduc + unbreakable:leduc + 
    withpenal:age + unbreakable:age + withpenal:income + unbreakable:income + 
    withpenal:dec.maker.a + unbreakable:dec.maker.a + withpenal:dec.maker.b + 
    unbreakable:dec.maker.b + subsidy + strata(group), data = data3, 
    method = "exact")
  n= 8784, number of events= 2928</t>
  </si>
  <si>
    <t xml:space="preserve">                                         </t>
  </si>
  <si>
    <t xml:space="preserve">      coef  </t>
  </si>
  <si>
    <t xml:space="preserve">exp(coef)  </t>
  </si>
  <si>
    <t xml:space="preserve"> se(coef) </t>
  </si>
  <si>
    <t xml:space="preserve">      z </t>
  </si>
  <si>
    <t xml:space="preserve">Pr(&gt;|z|) </t>
  </si>
  <si>
    <t xml:space="preserve">   </t>
  </si>
  <si>
    <t xml:space="preserve">exp(coef)</t>
  </si>
  <si>
    <t xml:space="preserve">exp(-coef) </t>
  </si>
  <si>
    <t xml:space="preserve">lower .95 </t>
  </si>
  <si>
    <t xml:space="preserve">upper .95</t>
  </si>
  <si>
    <t xml:space="preserve">AGE</t>
  </si>
  <si>
    <t xml:space="preserve">INCOME</t>
  </si>
  <si>
    <t xml:space="preserve">LEDUC</t>
  </si>
  <si>
    <t xml:space="preserve">Pest_Herb_Insec_YEAR</t>
  </si>
  <si>
    <t xml:space="preserve">Land_use</t>
  </si>
  <si>
    <t xml:space="preserve">Region</t>
  </si>
  <si>
    <t xml:space="preserve">decmaker</t>
  </si>
  <si>
    <t xml:space="preserve">prop.surface</t>
  </si>
  <si>
    <t xml:space="preserve">COEF</t>
  </si>
  <si>
    <t xml:space="preserve">PROFIL</t>
  </si>
  <si>
    <t xml:space="preserve">COEF_Profil</t>
  </si>
  <si>
    <t xml:space="preserve">SQ                                       </t>
  </si>
  <si>
    <t xml:space="preserve">.  </t>
  </si>
  <si>
    <t xml:space="preserve">average</t>
  </si>
  <si>
    <t xml:space="preserve">agriculture</t>
  </si>
  <si>
    <t xml:space="preserve">pipiripau</t>
  </si>
  <si>
    <t xml:space="preserve">dec.maker.c</t>
  </si>
  <si>
    <t xml:space="preserve">big</t>
  </si>
  <si>
    <t xml:space="preserve">pesticidesreduction</t>
  </si>
  <si>
    <r>
      <rPr>
        <sz val="10"/>
        <rFont val="Helvetica Neue"/>
        <family val="0"/>
        <charset val="1"/>
      </rPr>
      <t xml:space="preserve">Marginal utility per </t>
    </r>
    <r>
      <rPr>
        <b val="true"/>
        <sz val="10"/>
        <rFont val="Helvetica Neue"/>
        <family val="0"/>
        <charset val="1"/>
      </rPr>
      <t xml:space="preserve">%</t>
    </r>
  </si>
  <si>
    <t xml:space="preserve">pesticidesreduction                      </t>
  </si>
  <si>
    <t xml:space="preserve">***</t>
  </si>
  <si>
    <t xml:space="preserve">min</t>
  </si>
  <si>
    <t xml:space="preserve">cattle</t>
  </si>
  <si>
    <t xml:space="preserve">taquara</t>
  </si>
  <si>
    <t xml:space="preserve">dec.maker.b</t>
  </si>
  <si>
    <t xml:space="preserve">small</t>
  </si>
  <si>
    <t xml:space="preserve">mode</t>
  </si>
  <si>
    <t xml:space="preserve">max</t>
  </si>
  <si>
    <t xml:space="preserve">forest</t>
  </si>
  <si>
    <t xml:space="preserve">dec.maker.a</t>
  </si>
  <si>
    <t xml:space="preserve">contractlenght                           </t>
  </si>
  <si>
    <t xml:space="preserve">** </t>
  </si>
  <si>
    <t xml:space="preserve">withpenal                                </t>
  </si>
  <si>
    <t xml:space="preserve">porchi</t>
  </si>
  <si>
    <t xml:space="preserve">unbreakable                              </t>
  </si>
  <si>
    <t xml:space="preserve">subsidy                                  </t>
  </si>
  <si>
    <t xml:space="preserve"> &lt; 2e-16 </t>
  </si>
  <si>
    <t xml:space="preserve">pesticidesreduction:small.prop.surface   </t>
  </si>
  <si>
    <t xml:space="preserve">contractlenght:small.prop.surface        </t>
  </si>
  <si>
    <t xml:space="preserve">pesticidesreduction:forest               </t>
  </si>
  <si>
    <t xml:space="preserve">*  </t>
  </si>
  <si>
    <t xml:space="preserve">contractlenght</t>
  </si>
  <si>
    <r>
      <rPr>
        <sz val="10"/>
        <rFont val="Helvetica Neue"/>
        <family val="0"/>
        <charset val="1"/>
      </rPr>
      <t xml:space="preserve">Marginal utility per </t>
    </r>
    <r>
      <rPr>
        <b val="true"/>
        <sz val="10"/>
        <rFont val="Helvetica Neue"/>
        <family val="0"/>
        <charset val="1"/>
      </rPr>
      <t xml:space="preserve">year</t>
    </r>
  </si>
  <si>
    <t xml:space="preserve">pesticidesreduction:cattle               </t>
  </si>
  <si>
    <t xml:space="preserve">pesticidesreduction:porchi               </t>
  </si>
  <si>
    <t xml:space="preserve">contractlenght:forest                    </t>
  </si>
  <si>
    <t xml:space="preserve">contractlenght:cattle                    </t>
  </si>
  <si>
    <t xml:space="preserve">contractlenght:porchi                    </t>
  </si>
  <si>
    <t xml:space="preserve">pesticidesreduction:taquara              </t>
  </si>
  <si>
    <t xml:space="preserve">contractlenght:taquara                   </t>
  </si>
  <si>
    <t xml:space="preserve">pesticidesreduction:dec.maker.a          </t>
  </si>
  <si>
    <t xml:space="preserve">withpenal</t>
  </si>
  <si>
    <t xml:space="preserve">pesticidesreduction:dec.maker.b          </t>
  </si>
  <si>
    <t xml:space="preserve">contractlenght:dec.maker.a               </t>
  </si>
  <si>
    <t xml:space="preserve">contractlenght:dec.maker.b               </t>
  </si>
  <si>
    <t xml:space="preserve">pesticidesreduction:age                  </t>
  </si>
  <si>
    <t xml:space="preserve">contractlenght:age                       </t>
  </si>
  <si>
    <t xml:space="preserve">pesticidesreduction:leduc                </t>
  </si>
  <si>
    <t xml:space="preserve">contractlenght:leduc                     </t>
  </si>
  <si>
    <t xml:space="preserve">pesticidesreduction:income               </t>
  </si>
  <si>
    <t xml:space="preserve">unbreakable</t>
  </si>
  <si>
    <t xml:space="preserve">contractlenght:income                    </t>
  </si>
  <si>
    <t xml:space="preserve">pesticidesreduction:Pest_Herb_Insec_YEAR </t>
  </si>
  <si>
    <t xml:space="preserve">contractlenght:Pest_Herb_Insec_YEAR      </t>
  </si>
  <si>
    <t xml:space="preserve">withpenal:leduc                          </t>
  </si>
  <si>
    <t xml:space="preserve">unbreakable:leduc                        </t>
  </si>
  <si>
    <t xml:space="preserve">withpenal:age                            </t>
  </si>
  <si>
    <t xml:space="preserve">unbreakable:age                          </t>
  </si>
  <si>
    <t xml:space="preserve">withpenal:income                         </t>
  </si>
  <si>
    <t xml:space="preserve">unbreakable:income                       </t>
  </si>
  <si>
    <t xml:space="preserve">withpenal:dec.maker.a                    </t>
  </si>
  <si>
    <t xml:space="preserve">unbreakable:dec.maker.a                  </t>
  </si>
  <si>
    <t xml:space="preserve">withpenal:dec.maker.b                    </t>
  </si>
  <si>
    <t xml:space="preserve">unbreakable:dec.maker.b                  </t>
  </si>
  <si>
    <t xml:space="preserve">Concordance= 0.763  (se = 0.008 )
Likelihood ratio test= 1585  on 38 df,   p=&lt;2e-16
Wald test            = 966.7  on 38 df,   p=&lt;2e-16
Score (logrank) test = 1257  on 38 df,   p=&lt;2e-16
n= 8784, number of events= 2928 </t>
  </si>
  <si>
    <t xml:space="preserve">                                           </t>
  </si>
  <si>
    <t xml:space="preserve">      MWTA </t>
  </si>
  <si>
    <t xml:space="preserve">WTA_BASE ($)</t>
  </si>
  <si>
    <t xml:space="preserve">WTA_Profil_1%</t>
  </si>
  <si>
    <t xml:space="preserve">WTA_Profil_10%</t>
  </si>
  <si>
    <t xml:space="preserve">WTA_Profil_25%</t>
  </si>
  <si>
    <t xml:space="preserve">WTA_Profil_50%</t>
  </si>
  <si>
    <t xml:space="preserve">SQ                                        </t>
  </si>
  <si>
    <t xml:space="preserve">pesticidesreduction (%)</t>
  </si>
  <si>
    <t xml:space="preserve">pesticidesreduction                     </t>
  </si>
  <si>
    <t xml:space="preserve">contractlenght                            </t>
  </si>
  <si>
    <t xml:space="preserve">withpenal                              </t>
  </si>
  <si>
    <t xml:space="preserve">unbreakable                             </t>
  </si>
  <si>
    <t xml:space="preserve">pesticidesreduction:small.prop.surface     </t>
  </si>
  <si>
    <t xml:space="preserve">contractlenght:small.prop.surface         </t>
  </si>
  <si>
    <t xml:space="preserve">pesticidesreduction:forest                </t>
  </si>
  <si>
    <t xml:space="preserve">WTA_Profil_contractlenght_1year</t>
  </si>
  <si>
    <t xml:space="preserve">WTA_Profil_contractlenght_5years</t>
  </si>
  <si>
    <t xml:space="preserve">WTA_Profil_contractlenght_10years</t>
  </si>
  <si>
    <t xml:space="preserve">WTA_Profil_contractlenght_15years</t>
  </si>
  <si>
    <t xml:space="preserve">pesticidesreduction:cattle                </t>
  </si>
  <si>
    <t xml:space="preserve">contractlenght (year)</t>
  </si>
  <si>
    <t xml:space="preserve">pesticidesreduction:porchi              </t>
  </si>
  <si>
    <t xml:space="preserve">contractlenght:forest                     </t>
  </si>
  <si>
    <t xml:space="preserve">contractlenght:cattle                     </t>
  </si>
  <si>
    <t xml:space="preserve">contractlenght:porchi                      </t>
  </si>
  <si>
    <t xml:space="preserve">contractlenght:taquara                    </t>
  </si>
  <si>
    <t xml:space="preserve">WTA_Profil_withpenal</t>
  </si>
  <si>
    <t xml:space="preserve">pesticidesreduction:dec.maker.b           </t>
  </si>
  <si>
    <t xml:space="preserve">withpenal (year)</t>
  </si>
  <si>
    <t xml:space="preserve">contractlenght:dec.maker.a                </t>
  </si>
  <si>
    <t xml:space="preserve">Scenario_11_prog_1</t>
  </si>
  <si>
    <t xml:space="preserve">TOTAL_AMOUNT_TO_BE_PAYED</t>
  </si>
  <si>
    <t xml:space="preserve">contractlenght:dec.maker.b                </t>
  </si>
  <si>
    <t xml:space="preserve">50% pesticides reduction 5 years contract Unbreakable</t>
  </si>
  <si>
    <t xml:space="preserve">pesticidesreduction:age                    </t>
  </si>
  <si>
    <t xml:space="preserve">contractlenght:age                          </t>
  </si>
  <si>
    <t xml:space="preserve">pesticidesreduction:leduc                   </t>
  </si>
  <si>
    <t xml:space="preserve">contractlenght:leduc                        </t>
  </si>
  <si>
    <t xml:space="preserve">pesticidesreduction:income                  </t>
  </si>
  <si>
    <t xml:space="preserve">WTA_Profil_unbreakable</t>
  </si>
  <si>
    <t xml:space="preserve">Scenario_9_prog_1</t>
  </si>
  <si>
    <t xml:space="preserve">contractlenght:income                     </t>
  </si>
  <si>
    <t xml:space="preserve">unbreakable (year)</t>
  </si>
  <si>
    <t xml:space="preserve">10% pesticides reduction 15 years contract withoutpenality</t>
  </si>
  <si>
    <t xml:space="preserve">pesticidesreduction:Pest_Herb_Insec_YEAR    </t>
  </si>
  <si>
    <t xml:space="preserve">contractlenght:Pest_Herb_Insec_YEAR        </t>
  </si>
  <si>
    <t xml:space="preserve">unbreakable:leduc                       </t>
  </si>
  <si>
    <t xml:space="preserve">withpenal:age                              </t>
  </si>
  <si>
    <t xml:space="preserve">Scenario_17_prog_1</t>
  </si>
  <si>
    <t xml:space="preserve">withpenal:income                           </t>
  </si>
  <si>
    <t xml:space="preserve">25% pesticides reduction 5 years contract unbreakable</t>
  </si>
  <si>
    <t xml:space="preserve">unbreakable:income                        </t>
  </si>
  <si>
    <t xml:space="preserve">withpenal:dec.maker.a                     </t>
  </si>
  <si>
    <t xml:space="preserve">unbreakable:dec.maker.a                     </t>
  </si>
  <si>
    <t xml:space="preserve">withpenal:dec.maker.b                     </t>
  </si>
  <si>
    <t xml:space="preserve">unbreakable:dec.maker.b                   </t>
  </si>
  <si>
    <t xml:space="preserve">Scenario_24_prog_2</t>
  </si>
  <si>
    <t xml:space="preserve">10% pesticides reduction 10 years contract Unbreakable</t>
  </si>
  <si>
    <t xml:space="preserve">pesticidesreduction:Land_use</t>
  </si>
  <si>
    <t xml:space="preserve">pesticidesreduction:agriculture</t>
  </si>
  <si>
    <t xml:space="preserve">Scenario_23_prog_2</t>
  </si>
  <si>
    <t xml:space="preserve">pesticidesreduction:cattle</t>
  </si>
  <si>
    <t xml:space="preserve">25% pesticides reduction 15 years contract withoutpenality</t>
  </si>
  <si>
    <t xml:space="preserve">pesticidesreduction:forest</t>
  </si>
  <si>
    <t xml:space="preserve">pesticidesreduction:porchi</t>
  </si>
  <si>
    <t xml:space="preserve">contractlenght:Land_use</t>
  </si>
  <si>
    <t xml:space="preserve">contractlenght:agriculture</t>
  </si>
  <si>
    <t xml:space="preserve">contractlenght:cattle</t>
  </si>
  <si>
    <t xml:space="preserve">Scenario_9_prog_2</t>
  </si>
  <si>
    <t xml:space="preserve">contractlenght:forest</t>
  </si>
  <si>
    <t xml:space="preserve">50% pesticides reduction 5 years contract Withpenality </t>
  </si>
  <si>
    <t xml:space="preserve">contractlenght:porchi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</si>
</sst>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0"/>
    <numFmt numFmtId="167" formatCode="0"/>
    <numFmt numFmtId="168" formatCode="0.0"/>
    <numFmt numFmtId="169" formatCode="0.000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Calibri"/>
      <family val="0"/>
      <charset val="1"/>
    </font>
    <font>
      <b val="true"/>
      <sz val="11"/>
      <name val="Helvetica Neue"/>
      <family val="0"/>
      <charset val="1"/>
    </font>
    <font>
      <sz val="11"/>
      <name val="Helvetica Neue"/>
      <family val="0"/>
      <charset val="1"/>
    </font>
    <font>
      <b val="true"/>
      <sz val="10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I43"/>
  <sheetViews>
    <sheetView showFormulas="false" showGridLines="false" showRowColHeaders="true" showZeros="true" rightToLeft="false" tabSelected="true" showOutlineSymbols="true" defaultGridColor="true" view="normal" topLeftCell="X9" colorId="64" zoomScale="120" zoomScaleNormal="120" zoomScalePageLayoutView="100" workbookViewId="0">
      <selection pane="topLeft" activeCell="AH26" activeCellId="0" sqref="AH26"/>
    </sheetView>
  </sheetViews>
  <sheetFormatPr defaultColWidth="8.35546875" defaultRowHeight="13.9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1" width="8.85"/>
    <col collapsed="false" customWidth="true" hidden="false" outlineLevel="0" max="3" min="3" style="1" width="9.85"/>
    <col collapsed="false" customWidth="true" hidden="false" outlineLevel="0" max="4" min="4" style="1" width="8.85"/>
    <col collapsed="false" customWidth="true" hidden="false" outlineLevel="0" max="6" min="5" style="1" width="8.17"/>
    <col collapsed="false" customWidth="true" hidden="false" outlineLevel="0" max="7" min="7" style="1" width="2.5"/>
    <col collapsed="false" customWidth="true" hidden="false" outlineLevel="0" max="8" min="8" style="1" width="5.58"/>
    <col collapsed="false" customWidth="true" hidden="false" outlineLevel="0" max="9" min="9" style="1" width="8.85"/>
    <col collapsed="false" customWidth="true" hidden="false" outlineLevel="0" max="10" min="10" style="1" width="10.17"/>
    <col collapsed="false" customWidth="true" hidden="false" outlineLevel="0" max="11" min="11" style="1" width="9.17"/>
    <col collapsed="false" customWidth="true" hidden="false" outlineLevel="0" max="12" min="12" style="1" width="9"/>
    <col collapsed="false" customWidth="true" hidden="false" outlineLevel="0" max="13" min="13" style="1" width="18.36"/>
    <col collapsed="false" customWidth="true" hidden="false" outlineLevel="0" max="14" min="14" style="1" width="6.68"/>
    <col collapsed="false" customWidth="false" hidden="false" outlineLevel="0" max="15" min="15" style="1" width="8.41"/>
    <col collapsed="false" customWidth="true" hidden="false" outlineLevel="0" max="16" min="16" style="1" width="7.17"/>
    <col collapsed="false" customWidth="true" hidden="false" outlineLevel="0" max="17" min="17" style="1" width="29.71"/>
    <col collapsed="false" customWidth="true" hidden="false" outlineLevel="0" max="18" min="18" style="1" width="9.17"/>
    <col collapsed="false" customWidth="true" hidden="false" outlineLevel="0" max="19" min="19" style="1" width="7.35"/>
    <col collapsed="false" customWidth="true" hidden="false" outlineLevel="0" max="20" min="20" style="1" width="10.08"/>
    <col collapsed="false" customWidth="true" hidden="false" outlineLevel="0" max="22" min="21" style="1" width="11.91"/>
    <col collapsed="false" customWidth="true" hidden="false" outlineLevel="0" max="24" min="23" style="1" width="18.36"/>
    <col collapsed="false" customWidth="true" hidden="false" outlineLevel="0" max="25" min="25" style="1" width="7.5"/>
    <col collapsed="false" customWidth="true" hidden="false" outlineLevel="0" max="26" min="26" style="1" width="10.15"/>
    <col collapsed="false" customWidth="true" hidden="false" outlineLevel="0" max="27" min="27" style="1" width="11.62"/>
    <col collapsed="false" customWidth="true" hidden="false" outlineLevel="0" max="28" min="28" style="1" width="8.83"/>
    <col collapsed="false" customWidth="true" hidden="false" outlineLevel="0" max="29" min="29" style="1" width="21.36"/>
    <col collapsed="false" customWidth="true" hidden="false" outlineLevel="0" max="30" min="30" style="1" width="13.92"/>
    <col collapsed="false" customWidth="true" hidden="false" outlineLevel="0" max="31" min="31" style="1" width="14.33"/>
    <col collapsed="false" customWidth="true" hidden="false" outlineLevel="0" max="32" min="32" style="1" width="15.11"/>
    <col collapsed="false" customWidth="true" hidden="false" outlineLevel="0" max="33" min="33" style="1" width="14.82"/>
    <col collapsed="false" customWidth="true" hidden="false" outlineLevel="0" max="35" min="34" style="1" width="18.36"/>
    <col collapsed="false" customWidth="false" hidden="false" outlineLevel="0" max="1024" min="36" style="1" width="8.35"/>
  </cols>
  <sheetData>
    <row r="1" customFormat="false" ht="341.4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false" ht="15.2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/>
      <c r="I2" s="3" t="s">
        <v>8</v>
      </c>
      <c r="J2" s="3" t="s">
        <v>9</v>
      </c>
      <c r="K2" s="3" t="s">
        <v>10</v>
      </c>
      <c r="L2" s="3" t="s">
        <v>11</v>
      </c>
      <c r="M2" s="5"/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7"/>
      <c r="W2" s="8"/>
      <c r="X2" s="6" t="s">
        <v>20</v>
      </c>
      <c r="Y2" s="6" t="s">
        <v>21</v>
      </c>
      <c r="Z2" s="6" t="s">
        <v>12</v>
      </c>
      <c r="AA2" s="6" t="s">
        <v>13</v>
      </c>
      <c r="AB2" s="6" t="s">
        <v>14</v>
      </c>
      <c r="AC2" s="6" t="s">
        <v>15</v>
      </c>
      <c r="AD2" s="6" t="s">
        <v>16</v>
      </c>
      <c r="AE2" s="6" t="s">
        <v>17</v>
      </c>
      <c r="AF2" s="6" t="s">
        <v>18</v>
      </c>
      <c r="AG2" s="6" t="s">
        <v>19</v>
      </c>
      <c r="AH2" s="6" t="s">
        <v>22</v>
      </c>
      <c r="AI2" s="7"/>
    </row>
    <row r="3" customFormat="false" ht="15.2" hidden="false" customHeight="true" outlineLevel="0" collapsed="false">
      <c r="A3" s="3" t="s">
        <v>23</v>
      </c>
      <c r="B3" s="9" t="n">
        <v>-0.2463</v>
      </c>
      <c r="C3" s="9" t="n">
        <v>0.7817</v>
      </c>
      <c r="D3" s="9" t="n">
        <v>0.1356</v>
      </c>
      <c r="E3" s="9" t="n">
        <v>-1.817</v>
      </c>
      <c r="F3" s="9" t="n">
        <v>0.069255</v>
      </c>
      <c r="G3" s="10" t="s">
        <v>24</v>
      </c>
      <c r="H3" s="9"/>
      <c r="I3" s="11" t="n">
        <v>0.7817</v>
      </c>
      <c r="J3" s="11" t="n">
        <v>1.2793</v>
      </c>
      <c r="K3" s="11" t="n">
        <v>0.5993</v>
      </c>
      <c r="L3" s="11" t="n">
        <v>1.0196</v>
      </c>
      <c r="M3" s="11"/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26</v>
      </c>
      <c r="S3" s="12" t="s">
        <v>27</v>
      </c>
      <c r="T3" s="12" t="s">
        <v>28</v>
      </c>
      <c r="U3" s="12" t="s">
        <v>29</v>
      </c>
      <c r="V3" s="13"/>
      <c r="W3" s="14" t="s">
        <v>30</v>
      </c>
      <c r="X3" s="15" t="n">
        <v>-0.04568</v>
      </c>
      <c r="Y3" s="16" t="n">
        <v>1</v>
      </c>
      <c r="Z3" s="12" t="s">
        <v>25</v>
      </c>
      <c r="AA3" s="12" t="s">
        <v>25</v>
      </c>
      <c r="AB3" s="12" t="s">
        <v>25</v>
      </c>
      <c r="AC3" s="12" t="s">
        <v>25</v>
      </c>
      <c r="AD3" s="12" t="s">
        <v>26</v>
      </c>
      <c r="AE3" s="12" t="s">
        <v>27</v>
      </c>
      <c r="AF3" s="12" t="s">
        <v>28</v>
      </c>
      <c r="AG3" s="12" t="s">
        <v>29</v>
      </c>
      <c r="AH3" s="17" t="n">
        <f aca="false">X3+N10*B23+O10*B27+P10*B25+Q10*B29</f>
        <v>-0.045282986</v>
      </c>
      <c r="AI3" s="18" t="s">
        <v>31</v>
      </c>
    </row>
    <row r="4" customFormat="false" ht="15" hidden="false" customHeight="true" outlineLevel="0" collapsed="false">
      <c r="A4" s="3" t="s">
        <v>32</v>
      </c>
      <c r="B4" s="9" t="n">
        <v>-0.04568</v>
      </c>
      <c r="C4" s="9" t="n">
        <v>0.9554</v>
      </c>
      <c r="D4" s="9" t="n">
        <v>0.01146</v>
      </c>
      <c r="E4" s="9" t="n">
        <v>-3.986</v>
      </c>
      <c r="F4" s="9" t="n">
        <v>6.71E-005</v>
      </c>
      <c r="G4" s="10" t="s">
        <v>33</v>
      </c>
      <c r="H4" s="9"/>
      <c r="I4" s="11" t="n">
        <v>0.9554</v>
      </c>
      <c r="J4" s="11" t="n">
        <v>1.0467</v>
      </c>
      <c r="K4" s="11" t="n">
        <v>0.9341</v>
      </c>
      <c r="L4" s="11" t="n">
        <v>0.977</v>
      </c>
      <c r="M4" s="11"/>
      <c r="N4" s="12" t="s">
        <v>34</v>
      </c>
      <c r="O4" s="12" t="s">
        <v>34</v>
      </c>
      <c r="P4" s="12" t="s">
        <v>34</v>
      </c>
      <c r="Q4" s="12" t="s">
        <v>34</v>
      </c>
      <c r="R4" s="12" t="s">
        <v>35</v>
      </c>
      <c r="S4" s="12" t="s">
        <v>36</v>
      </c>
      <c r="T4" s="12" t="s">
        <v>37</v>
      </c>
      <c r="U4" s="12" t="s">
        <v>38</v>
      </c>
      <c r="V4" s="13"/>
      <c r="W4" s="14"/>
      <c r="X4" s="15"/>
      <c r="Y4" s="16" t="n">
        <v>2</v>
      </c>
      <c r="Z4" s="12" t="s">
        <v>25</v>
      </c>
      <c r="AA4" s="12" t="s">
        <v>39</v>
      </c>
      <c r="AB4" s="12" t="s">
        <v>40</v>
      </c>
      <c r="AC4" s="12" t="s">
        <v>25</v>
      </c>
      <c r="AD4" s="12" t="s">
        <v>41</v>
      </c>
      <c r="AE4" s="12" t="s">
        <v>36</v>
      </c>
      <c r="AF4" s="12" t="s">
        <v>42</v>
      </c>
      <c r="AG4" s="12" t="s">
        <v>38</v>
      </c>
      <c r="AH4" s="17" t="n">
        <f aca="false">X3+N10*B23+O13*B27+P12*B25+Q10*B29+B11+B17+B19</f>
        <v>-0.031281846</v>
      </c>
      <c r="AI4" s="18"/>
    </row>
    <row r="5" customFormat="false" ht="15" hidden="false" customHeight="true" outlineLevel="0" collapsed="false">
      <c r="A5" s="3" t="s">
        <v>43</v>
      </c>
      <c r="B5" s="9" t="n">
        <v>-0.1038</v>
      </c>
      <c r="C5" s="9" t="n">
        <v>0.9014</v>
      </c>
      <c r="D5" s="9" t="n">
        <v>0.03919</v>
      </c>
      <c r="E5" s="9" t="n">
        <v>-2.648</v>
      </c>
      <c r="F5" s="9" t="n">
        <v>0.008095</v>
      </c>
      <c r="G5" s="10" t="s">
        <v>44</v>
      </c>
      <c r="H5" s="9"/>
      <c r="I5" s="11" t="n">
        <v>0.9014</v>
      </c>
      <c r="J5" s="11" t="n">
        <v>1.1094</v>
      </c>
      <c r="K5" s="11" t="n">
        <v>0.8348</v>
      </c>
      <c r="L5" s="11" t="n">
        <v>0.9734</v>
      </c>
      <c r="M5" s="11"/>
      <c r="N5" s="12" t="s">
        <v>40</v>
      </c>
      <c r="O5" s="12" t="s">
        <v>40</v>
      </c>
      <c r="P5" s="12" t="s">
        <v>40</v>
      </c>
      <c r="Q5" s="12" t="s">
        <v>40</v>
      </c>
      <c r="R5" s="12" t="s">
        <v>41</v>
      </c>
      <c r="S5" s="13"/>
      <c r="T5" s="12" t="s">
        <v>42</v>
      </c>
      <c r="U5" s="13"/>
      <c r="V5" s="13"/>
      <c r="W5" s="14"/>
      <c r="X5" s="15"/>
      <c r="Y5" s="16" t="n">
        <v>3</v>
      </c>
      <c r="Z5" s="12" t="s">
        <v>39</v>
      </c>
      <c r="AA5" s="12" t="s">
        <v>40</v>
      </c>
      <c r="AB5" s="12" t="s">
        <v>39</v>
      </c>
      <c r="AC5" s="12" t="s">
        <v>34</v>
      </c>
      <c r="AD5" s="12" t="s">
        <v>35</v>
      </c>
      <c r="AE5" s="12" t="s">
        <v>36</v>
      </c>
      <c r="AF5" s="12" t="s">
        <v>37</v>
      </c>
      <c r="AG5" s="12" t="s">
        <v>29</v>
      </c>
      <c r="AH5" s="17" t="n">
        <f aca="false">X3+N13*B23+O12*B27+P13*B25+Q11*B29+B12+B17+B20</f>
        <v>-0.0095654</v>
      </c>
      <c r="AI5" s="18"/>
    </row>
    <row r="6" customFormat="false" ht="15" hidden="false" customHeight="true" outlineLevel="0" collapsed="false">
      <c r="A6" s="3" t="s">
        <v>45</v>
      </c>
      <c r="B6" s="9" t="n">
        <v>2.266</v>
      </c>
      <c r="C6" s="9" t="n">
        <v>9.639</v>
      </c>
      <c r="D6" s="9" t="n">
        <v>0.539</v>
      </c>
      <c r="E6" s="9" t="n">
        <v>4.204</v>
      </c>
      <c r="F6" s="9" t="n">
        <v>2.62E-005</v>
      </c>
      <c r="G6" s="10" t="s">
        <v>33</v>
      </c>
      <c r="H6" s="9"/>
      <c r="I6" s="11" t="n">
        <v>9.639</v>
      </c>
      <c r="J6" s="11" t="n">
        <v>0.1037</v>
      </c>
      <c r="K6" s="11" t="n">
        <v>3.3516</v>
      </c>
      <c r="L6" s="11" t="n">
        <v>27.7209</v>
      </c>
      <c r="M6" s="11"/>
      <c r="N6" s="12" t="s">
        <v>39</v>
      </c>
      <c r="O6" s="12" t="s">
        <v>39</v>
      </c>
      <c r="P6" s="12" t="s">
        <v>39</v>
      </c>
      <c r="Q6" s="12" t="s">
        <v>39</v>
      </c>
      <c r="R6" s="12" t="s">
        <v>46</v>
      </c>
      <c r="S6" s="19"/>
      <c r="T6" s="19"/>
      <c r="U6" s="19"/>
      <c r="V6" s="19"/>
      <c r="W6" s="14"/>
      <c r="X6" s="15"/>
      <c r="Y6" s="16" t="n">
        <v>4</v>
      </c>
      <c r="Z6" s="12" t="s">
        <v>34</v>
      </c>
      <c r="AA6" s="12" t="s">
        <v>25</v>
      </c>
      <c r="AB6" s="12" t="s">
        <v>25</v>
      </c>
      <c r="AC6" s="12" t="s">
        <v>40</v>
      </c>
      <c r="AD6" s="12" t="s">
        <v>26</v>
      </c>
      <c r="AE6" s="12" t="s">
        <v>27</v>
      </c>
      <c r="AF6" s="12" t="s">
        <v>28</v>
      </c>
      <c r="AG6" s="12" t="s">
        <v>38</v>
      </c>
      <c r="AH6" s="17" t="n">
        <f aca="false">X3+N11*B23+O10*B27+P10*B25+Q12*B29+B9</f>
        <v>-0.075304556</v>
      </c>
      <c r="AI6" s="18"/>
    </row>
    <row r="7" customFormat="false" ht="15" hidden="false" customHeight="true" outlineLevel="0" collapsed="false">
      <c r="A7" s="3" t="s">
        <v>47</v>
      </c>
      <c r="B7" s="9" t="n">
        <v>-1.264</v>
      </c>
      <c r="C7" s="9" t="n">
        <v>0.2826</v>
      </c>
      <c r="D7" s="9" t="n">
        <v>0.4521</v>
      </c>
      <c r="E7" s="9" t="n">
        <v>-2.795</v>
      </c>
      <c r="F7" s="9" t="n">
        <v>0.00519</v>
      </c>
      <c r="G7" s="10" t="s">
        <v>44</v>
      </c>
      <c r="H7" s="9"/>
      <c r="I7" s="11" t="n">
        <v>0.2826</v>
      </c>
      <c r="J7" s="11" t="n">
        <v>3.5381</v>
      </c>
      <c r="K7" s="11" t="n">
        <v>0.1165</v>
      </c>
      <c r="L7" s="11" t="n">
        <v>0.6856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4"/>
      <c r="X7" s="15"/>
      <c r="Y7" s="20"/>
      <c r="Z7" s="19"/>
      <c r="AA7" s="19"/>
      <c r="AB7" s="19"/>
      <c r="AC7" s="19"/>
      <c r="AD7" s="19"/>
      <c r="AE7" s="19"/>
      <c r="AF7" s="19"/>
      <c r="AG7" s="19"/>
      <c r="AH7" s="20"/>
      <c r="AI7" s="21"/>
    </row>
    <row r="8" customFormat="false" ht="15" hidden="false" customHeight="true" outlineLevel="0" collapsed="false">
      <c r="A8" s="3" t="s">
        <v>48</v>
      </c>
      <c r="B8" s="9" t="n">
        <v>0.0004947</v>
      </c>
      <c r="C8" s="9" t="n">
        <v>1</v>
      </c>
      <c r="D8" s="9" t="n">
        <v>3.347E-005</v>
      </c>
      <c r="E8" s="9" t="n">
        <v>14.781</v>
      </c>
      <c r="F8" s="10" t="s">
        <v>49</v>
      </c>
      <c r="G8" s="10" t="s">
        <v>33</v>
      </c>
      <c r="H8" s="9"/>
      <c r="I8" s="11" t="n">
        <v>1.0005</v>
      </c>
      <c r="J8" s="11" t="n">
        <v>0.9995</v>
      </c>
      <c r="K8" s="11" t="n">
        <v>1.0004</v>
      </c>
      <c r="L8" s="11" t="n">
        <v>1.0006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4"/>
      <c r="X8" s="15"/>
      <c r="Y8" s="20"/>
      <c r="Z8" s="19"/>
      <c r="AA8" s="19"/>
      <c r="AB8" s="19"/>
      <c r="AC8" s="19"/>
      <c r="AD8" s="19"/>
      <c r="AE8" s="19"/>
      <c r="AF8" s="19"/>
      <c r="AG8" s="19"/>
      <c r="AH8" s="20"/>
      <c r="AI8" s="21"/>
    </row>
    <row r="9" customFormat="false" ht="13.15" hidden="false" customHeight="true" outlineLevel="0" collapsed="false">
      <c r="A9" s="3" t="s">
        <v>50</v>
      </c>
      <c r="B9" s="9" t="n">
        <v>-0.01507</v>
      </c>
      <c r="C9" s="9" t="n">
        <v>0.985</v>
      </c>
      <c r="D9" s="9" t="n">
        <v>0.003433</v>
      </c>
      <c r="E9" s="9" t="n">
        <v>-4.39</v>
      </c>
      <c r="F9" s="9" t="n">
        <v>1.13E-005</v>
      </c>
      <c r="G9" s="10" t="s">
        <v>33</v>
      </c>
      <c r="H9" s="9"/>
      <c r="I9" s="11" t="n">
        <v>0.985</v>
      </c>
      <c r="J9" s="11" t="n">
        <v>1.0152</v>
      </c>
      <c r="K9" s="11" t="n">
        <v>0.9784</v>
      </c>
      <c r="L9" s="11" t="n">
        <v>0.9917</v>
      </c>
      <c r="M9" s="11"/>
      <c r="N9" s="6" t="s">
        <v>12</v>
      </c>
      <c r="O9" s="6" t="s">
        <v>13</v>
      </c>
      <c r="P9" s="6" t="s">
        <v>14</v>
      </c>
      <c r="Q9" s="6" t="s">
        <v>15</v>
      </c>
      <c r="R9" s="6" t="s">
        <v>16</v>
      </c>
      <c r="S9" s="6" t="s">
        <v>17</v>
      </c>
      <c r="T9" s="6" t="s">
        <v>18</v>
      </c>
      <c r="U9" s="6" t="s">
        <v>19</v>
      </c>
      <c r="V9" s="22"/>
      <c r="W9" s="14"/>
      <c r="X9" s="15"/>
      <c r="Y9" s="20"/>
      <c r="Z9" s="19"/>
      <c r="AA9" s="19"/>
      <c r="AB9" s="19"/>
      <c r="AC9" s="19"/>
      <c r="AD9" s="19"/>
      <c r="AE9" s="19"/>
      <c r="AF9" s="19"/>
      <c r="AG9" s="19"/>
      <c r="AH9" s="20"/>
      <c r="AI9" s="21"/>
    </row>
    <row r="10" customFormat="false" ht="15" hidden="false" customHeight="true" outlineLevel="0" collapsed="false">
      <c r="A10" s="3" t="s">
        <v>51</v>
      </c>
      <c r="B10" s="9" t="n">
        <v>0.01693</v>
      </c>
      <c r="C10" s="9" t="n">
        <v>1.017</v>
      </c>
      <c r="D10" s="9" t="n">
        <v>0.01126</v>
      </c>
      <c r="E10" s="9" t="n">
        <v>1.504</v>
      </c>
      <c r="F10" s="9" t="n">
        <v>0.132673</v>
      </c>
      <c r="G10" s="10" t="s">
        <v>7</v>
      </c>
      <c r="H10" s="9"/>
      <c r="I10" s="11" t="n">
        <v>1.0171</v>
      </c>
      <c r="J10" s="11" t="n">
        <v>0.9832</v>
      </c>
      <c r="K10" s="11" t="n">
        <v>0.9949</v>
      </c>
      <c r="L10" s="11" t="n">
        <v>1.0398</v>
      </c>
      <c r="M10" s="11"/>
      <c r="N10" s="23" t="n">
        <v>56.5</v>
      </c>
      <c r="O10" s="23" t="n">
        <v>10</v>
      </c>
      <c r="P10" s="23" t="n">
        <v>3.6</v>
      </c>
      <c r="Q10" s="23" t="n">
        <v>39</v>
      </c>
      <c r="R10" s="12" t="s">
        <v>26</v>
      </c>
      <c r="S10" s="12" t="s">
        <v>27</v>
      </c>
      <c r="T10" s="12" t="s">
        <v>28</v>
      </c>
      <c r="U10" s="12" t="s">
        <v>29</v>
      </c>
      <c r="V10" s="13"/>
      <c r="W10" s="14"/>
      <c r="X10" s="15"/>
      <c r="Y10" s="20"/>
      <c r="Z10" s="19"/>
      <c r="AA10" s="19"/>
      <c r="AB10" s="19"/>
      <c r="AC10" s="19"/>
      <c r="AD10" s="19"/>
      <c r="AE10" s="19"/>
      <c r="AF10" s="19"/>
      <c r="AG10" s="19"/>
      <c r="AH10" s="20"/>
      <c r="AI10" s="21"/>
    </row>
    <row r="11" customFormat="false" ht="15" hidden="false" customHeight="true" outlineLevel="0" collapsed="false">
      <c r="A11" s="3" t="s">
        <v>52</v>
      </c>
      <c r="B11" s="9" t="n">
        <v>-0.01811</v>
      </c>
      <c r="C11" s="9" t="n">
        <v>0.9821</v>
      </c>
      <c r="D11" s="9" t="n">
        <v>0.00798</v>
      </c>
      <c r="E11" s="9" t="n">
        <v>-2.27</v>
      </c>
      <c r="F11" s="9" t="n">
        <v>0.023237</v>
      </c>
      <c r="G11" s="10" t="s">
        <v>53</v>
      </c>
      <c r="H11" s="9"/>
      <c r="I11" s="11" t="n">
        <v>0.9821</v>
      </c>
      <c r="J11" s="11" t="n">
        <v>1.0183</v>
      </c>
      <c r="K11" s="11" t="n">
        <v>0.9668</v>
      </c>
      <c r="L11" s="11" t="n">
        <v>0.9975</v>
      </c>
      <c r="M11" s="11"/>
      <c r="N11" s="23" t="n">
        <v>25</v>
      </c>
      <c r="O11" s="23" t="n">
        <v>2</v>
      </c>
      <c r="P11" s="23" t="n">
        <v>1</v>
      </c>
      <c r="Q11" s="23" t="n">
        <v>0</v>
      </c>
      <c r="R11" s="12" t="s">
        <v>35</v>
      </c>
      <c r="S11" s="12" t="s">
        <v>36</v>
      </c>
      <c r="T11" s="12" t="s">
        <v>37</v>
      </c>
      <c r="U11" s="12" t="s">
        <v>38</v>
      </c>
      <c r="V11" s="13"/>
      <c r="W11" s="14" t="s">
        <v>54</v>
      </c>
      <c r="X11" s="15" t="n">
        <v>-0.1038</v>
      </c>
      <c r="Y11" s="16" t="n">
        <v>1</v>
      </c>
      <c r="Z11" s="12" t="s">
        <v>25</v>
      </c>
      <c r="AA11" s="12" t="s">
        <v>25</v>
      </c>
      <c r="AB11" s="12" t="s">
        <v>25</v>
      </c>
      <c r="AC11" s="12" t="s">
        <v>25</v>
      </c>
      <c r="AD11" s="12" t="s">
        <v>26</v>
      </c>
      <c r="AE11" s="12" t="s">
        <v>27</v>
      </c>
      <c r="AF11" s="12" t="s">
        <v>28</v>
      </c>
      <c r="AG11" s="12" t="s">
        <v>29</v>
      </c>
      <c r="AH11" s="17" t="n">
        <f aca="false">X11+N10*B24+O10*B28+P10*B26+Q10*B30</f>
        <v>0.00253066000000001</v>
      </c>
      <c r="AI11" s="18" t="s">
        <v>55</v>
      </c>
    </row>
    <row r="12" customFormat="false" ht="15" hidden="false" customHeight="true" outlineLevel="0" collapsed="false">
      <c r="A12" s="3" t="s">
        <v>56</v>
      </c>
      <c r="B12" s="9" t="n">
        <v>0.006927</v>
      </c>
      <c r="C12" s="9" t="n">
        <v>1.007</v>
      </c>
      <c r="D12" s="9" t="n">
        <v>0.003615</v>
      </c>
      <c r="E12" s="9" t="n">
        <v>1.916</v>
      </c>
      <c r="F12" s="9" t="n">
        <v>0.055326</v>
      </c>
      <c r="G12" s="10" t="s">
        <v>24</v>
      </c>
      <c r="H12" s="9"/>
      <c r="I12" s="11" t="n">
        <v>1.007</v>
      </c>
      <c r="J12" s="11" t="n">
        <v>0.9931</v>
      </c>
      <c r="K12" s="11" t="n">
        <v>0.9998</v>
      </c>
      <c r="L12" s="11" t="n">
        <v>1.0141</v>
      </c>
      <c r="M12" s="11"/>
      <c r="N12" s="23" t="n">
        <v>84</v>
      </c>
      <c r="O12" s="23" t="n">
        <v>14</v>
      </c>
      <c r="P12" s="23" t="n">
        <v>7</v>
      </c>
      <c r="Q12" s="23" t="n">
        <v>394</v>
      </c>
      <c r="R12" s="12" t="s">
        <v>41</v>
      </c>
      <c r="S12" s="23"/>
      <c r="T12" s="12" t="s">
        <v>42</v>
      </c>
      <c r="U12" s="23"/>
      <c r="V12" s="13"/>
      <c r="W12" s="14"/>
      <c r="X12" s="15"/>
      <c r="Y12" s="16" t="n">
        <v>2</v>
      </c>
      <c r="Z12" s="12" t="s">
        <v>25</v>
      </c>
      <c r="AA12" s="12" t="s">
        <v>39</v>
      </c>
      <c r="AB12" s="12" t="s">
        <v>40</v>
      </c>
      <c r="AC12" s="12" t="s">
        <v>25</v>
      </c>
      <c r="AD12" s="12" t="s">
        <v>41</v>
      </c>
      <c r="AE12" s="12" t="s">
        <v>36</v>
      </c>
      <c r="AF12" s="12" t="s">
        <v>42</v>
      </c>
      <c r="AG12" s="12" t="s">
        <v>38</v>
      </c>
      <c r="AH12" s="17" t="n">
        <f aca="false">X11+N10*B24+O13*B28+P12*B26+Q10*B30+B14+B18+B21+B10</f>
        <v>-0.16113094</v>
      </c>
      <c r="AI12" s="18"/>
    </row>
    <row r="13" customFormat="false" ht="15" hidden="false" customHeight="true" outlineLevel="0" collapsed="false">
      <c r="A13" s="3" t="s">
        <v>57</v>
      </c>
      <c r="B13" s="9" t="n">
        <v>0.01572</v>
      </c>
      <c r="C13" s="9" t="n">
        <v>1.016</v>
      </c>
      <c r="D13" s="9" t="n">
        <v>0.006407</v>
      </c>
      <c r="E13" s="9" t="n">
        <v>2.453</v>
      </c>
      <c r="F13" s="9" t="n">
        <v>0.014166</v>
      </c>
      <c r="G13" s="10" t="s">
        <v>53</v>
      </c>
      <c r="H13" s="9"/>
      <c r="I13" s="11" t="n">
        <v>1.0158</v>
      </c>
      <c r="J13" s="11" t="n">
        <v>0.9844</v>
      </c>
      <c r="K13" s="11" t="n">
        <v>1.0032</v>
      </c>
      <c r="L13" s="11" t="n">
        <v>1.0287</v>
      </c>
      <c r="M13" s="11"/>
      <c r="N13" s="23" t="n">
        <v>50</v>
      </c>
      <c r="O13" s="23" t="n">
        <v>14</v>
      </c>
      <c r="P13" s="23" t="n">
        <v>6</v>
      </c>
      <c r="Q13" s="23" t="n">
        <v>0</v>
      </c>
      <c r="R13" s="12" t="s">
        <v>46</v>
      </c>
      <c r="S13" s="23"/>
      <c r="T13" s="23"/>
      <c r="U13" s="23"/>
      <c r="V13" s="19"/>
      <c r="W13" s="14"/>
      <c r="X13" s="15"/>
      <c r="Y13" s="16" t="n">
        <v>3</v>
      </c>
      <c r="Z13" s="12" t="s">
        <v>39</v>
      </c>
      <c r="AA13" s="12" t="s">
        <v>40</v>
      </c>
      <c r="AB13" s="12" t="s">
        <v>39</v>
      </c>
      <c r="AC13" s="12" t="s">
        <v>34</v>
      </c>
      <c r="AD13" s="12" t="s">
        <v>35</v>
      </c>
      <c r="AE13" s="12" t="s">
        <v>36</v>
      </c>
      <c r="AF13" s="12" t="s">
        <v>37</v>
      </c>
      <c r="AG13" s="12" t="s">
        <v>29</v>
      </c>
      <c r="AH13" s="17" t="n">
        <f aca="false">X11+N13*B24+O12*B28+P13*B26+Q11*B30+B15+B18+B22</f>
        <v>-0.212869</v>
      </c>
      <c r="AI13" s="18"/>
    </row>
    <row r="14" customFormat="false" ht="15" hidden="false" customHeight="true" outlineLevel="0" collapsed="false">
      <c r="A14" s="3" t="s">
        <v>58</v>
      </c>
      <c r="B14" s="9" t="n">
        <v>0.001941</v>
      </c>
      <c r="C14" s="9" t="n">
        <v>1.002</v>
      </c>
      <c r="D14" s="9" t="n">
        <v>0.02291</v>
      </c>
      <c r="E14" s="9" t="n">
        <v>0.085</v>
      </c>
      <c r="F14" s="9" t="n">
        <v>0.932473</v>
      </c>
      <c r="G14" s="10" t="s">
        <v>7</v>
      </c>
      <c r="H14" s="9"/>
      <c r="I14" s="11" t="n">
        <v>1.0019</v>
      </c>
      <c r="J14" s="11" t="n">
        <v>0.9981</v>
      </c>
      <c r="K14" s="11" t="n">
        <v>0.958</v>
      </c>
      <c r="L14" s="11" t="n">
        <v>1.048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4"/>
      <c r="X14" s="15"/>
      <c r="Y14" s="16" t="n">
        <v>4</v>
      </c>
      <c r="Z14" s="12" t="s">
        <v>34</v>
      </c>
      <c r="AA14" s="12" t="s">
        <v>25</v>
      </c>
      <c r="AB14" s="12" t="s">
        <v>25</v>
      </c>
      <c r="AC14" s="12" t="s">
        <v>40</v>
      </c>
      <c r="AD14" s="12" t="s">
        <v>26</v>
      </c>
      <c r="AE14" s="12" t="s">
        <v>27</v>
      </c>
      <c r="AF14" s="12" t="s">
        <v>28</v>
      </c>
      <c r="AG14" s="12" t="s">
        <v>38</v>
      </c>
      <c r="AH14" s="17" t="n">
        <f aca="false">X11+N11*B24+O10*B28+P10*B26+Q12*B30+B10</f>
        <v>0.05566856</v>
      </c>
      <c r="AI14" s="18"/>
    </row>
    <row r="15" customFormat="false" ht="15" hidden="false" customHeight="true" outlineLevel="0" collapsed="false">
      <c r="A15" s="3" t="s">
        <v>59</v>
      </c>
      <c r="B15" s="9" t="n">
        <v>-0.02352</v>
      </c>
      <c r="C15" s="9" t="n">
        <v>0.9768</v>
      </c>
      <c r="D15" s="9" t="n">
        <v>0.01231</v>
      </c>
      <c r="E15" s="9" t="n">
        <v>-1.91</v>
      </c>
      <c r="F15" s="9" t="n">
        <v>0.056074</v>
      </c>
      <c r="G15" s="10" t="s">
        <v>24</v>
      </c>
      <c r="H15" s="9"/>
      <c r="I15" s="11" t="n">
        <v>0.9768</v>
      </c>
      <c r="J15" s="11" t="n">
        <v>1.0238</v>
      </c>
      <c r="K15" s="11" t="n">
        <v>0.9535</v>
      </c>
      <c r="L15" s="11" t="n">
        <v>1.0006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4"/>
      <c r="X15" s="15"/>
      <c r="Y15" s="20"/>
      <c r="Z15" s="19"/>
      <c r="AA15" s="19"/>
      <c r="AB15" s="19"/>
      <c r="AC15" s="19"/>
      <c r="AD15" s="19"/>
      <c r="AE15" s="19"/>
      <c r="AF15" s="19"/>
      <c r="AG15" s="19"/>
      <c r="AH15" s="20"/>
      <c r="AI15" s="21"/>
    </row>
    <row r="16" customFormat="false" ht="15" hidden="false" customHeight="true" outlineLevel="0" collapsed="false">
      <c r="A16" s="3" t="s">
        <v>60</v>
      </c>
      <c r="B16" s="9" t="n">
        <v>-0.04523</v>
      </c>
      <c r="C16" s="9" t="n">
        <v>0.9558</v>
      </c>
      <c r="D16" s="9" t="n">
        <v>0.02184</v>
      </c>
      <c r="E16" s="9" t="n">
        <v>-2.07</v>
      </c>
      <c r="F16" s="9" t="n">
        <v>0.038411</v>
      </c>
      <c r="G16" s="10" t="s">
        <v>53</v>
      </c>
      <c r="H16" s="9"/>
      <c r="I16" s="11" t="n">
        <v>0.9558</v>
      </c>
      <c r="J16" s="11" t="n">
        <v>1.0463</v>
      </c>
      <c r="K16" s="11" t="n">
        <v>0.9157</v>
      </c>
      <c r="L16" s="11" t="n">
        <v>0.9976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4"/>
      <c r="X16" s="15"/>
      <c r="Y16" s="20"/>
      <c r="Z16" s="19"/>
      <c r="AA16" s="19"/>
      <c r="AB16" s="19"/>
      <c r="AC16" s="19"/>
      <c r="AD16" s="19"/>
      <c r="AE16" s="19"/>
      <c r="AF16" s="19"/>
      <c r="AG16" s="19"/>
      <c r="AH16" s="20"/>
      <c r="AI16" s="21"/>
    </row>
    <row r="17" customFormat="false" ht="15" hidden="false" customHeight="true" outlineLevel="0" collapsed="false">
      <c r="A17" s="3" t="s">
        <v>61</v>
      </c>
      <c r="B17" s="9" t="n">
        <v>0.02833</v>
      </c>
      <c r="C17" s="9" t="n">
        <v>1.029</v>
      </c>
      <c r="D17" s="9" t="n">
        <v>0.003325</v>
      </c>
      <c r="E17" s="9" t="n">
        <v>8.521</v>
      </c>
      <c r="F17" s="10" t="s">
        <v>49</v>
      </c>
      <c r="G17" s="10" t="s">
        <v>33</v>
      </c>
      <c r="H17" s="9"/>
      <c r="I17" s="11" t="n">
        <v>1.0287</v>
      </c>
      <c r="J17" s="11" t="n">
        <v>0.9721</v>
      </c>
      <c r="K17" s="11" t="n">
        <v>1.0221</v>
      </c>
      <c r="L17" s="11" t="n">
        <v>1.0355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4"/>
      <c r="X17" s="15"/>
      <c r="Y17" s="20"/>
      <c r="Z17" s="19"/>
      <c r="AA17" s="19"/>
      <c r="AB17" s="19"/>
      <c r="AC17" s="19"/>
      <c r="AD17" s="19"/>
      <c r="AE17" s="19"/>
      <c r="AF17" s="19"/>
      <c r="AG17" s="19"/>
      <c r="AH17" s="20"/>
      <c r="AI17" s="21"/>
    </row>
    <row r="18" customFormat="false" ht="15" hidden="false" customHeight="true" outlineLevel="0" collapsed="false">
      <c r="A18" s="3" t="s">
        <v>62</v>
      </c>
      <c r="B18" s="9" t="n">
        <v>-0.1671</v>
      </c>
      <c r="C18" s="9" t="n">
        <v>0.8461</v>
      </c>
      <c r="D18" s="9" t="n">
        <v>0.01081</v>
      </c>
      <c r="E18" s="9" t="n">
        <v>-15.452</v>
      </c>
      <c r="F18" s="10" t="s">
        <v>49</v>
      </c>
      <c r="G18" s="10" t="s">
        <v>33</v>
      </c>
      <c r="H18" s="9"/>
      <c r="I18" s="11" t="n">
        <v>0.8461</v>
      </c>
      <c r="J18" s="11" t="n">
        <v>1.1818</v>
      </c>
      <c r="K18" s="11" t="n">
        <v>0.8284</v>
      </c>
      <c r="L18" s="11" t="n">
        <v>0.8643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4"/>
      <c r="X18" s="15"/>
      <c r="Y18" s="20"/>
      <c r="Z18" s="19"/>
      <c r="AA18" s="19"/>
      <c r="AB18" s="19"/>
      <c r="AC18" s="19"/>
      <c r="AD18" s="19"/>
      <c r="AE18" s="19"/>
      <c r="AF18" s="19"/>
      <c r="AG18" s="19"/>
      <c r="AH18" s="20"/>
      <c r="AI18" s="21"/>
    </row>
    <row r="19" customFormat="false" ht="15" hidden="false" customHeight="true" outlineLevel="0" collapsed="false">
      <c r="A19" s="3" t="s">
        <v>63</v>
      </c>
      <c r="B19" s="9" t="n">
        <v>0.01466</v>
      </c>
      <c r="C19" s="9" t="n">
        <v>1.015</v>
      </c>
      <c r="D19" s="9" t="n">
        <v>0.00425</v>
      </c>
      <c r="E19" s="9" t="n">
        <v>3.449</v>
      </c>
      <c r="F19" s="9" t="n">
        <v>0.000563</v>
      </c>
      <c r="G19" s="10" t="s">
        <v>33</v>
      </c>
      <c r="H19" s="9"/>
      <c r="I19" s="11" t="n">
        <v>1.0148</v>
      </c>
      <c r="J19" s="11" t="n">
        <v>0.9855</v>
      </c>
      <c r="K19" s="11" t="n">
        <v>1.0063</v>
      </c>
      <c r="L19" s="11" t="n">
        <v>1.0233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4" t="s">
        <v>64</v>
      </c>
      <c r="X19" s="24" t="n">
        <v>2.266</v>
      </c>
      <c r="Y19" s="16" t="n">
        <v>1</v>
      </c>
      <c r="Z19" s="12" t="s">
        <v>25</v>
      </c>
      <c r="AA19" s="12" t="s">
        <v>25</v>
      </c>
      <c r="AB19" s="12" t="s">
        <v>25</v>
      </c>
      <c r="AC19" s="12"/>
      <c r="AD19" s="12"/>
      <c r="AE19" s="12"/>
      <c r="AF19" s="12" t="s">
        <v>28</v>
      </c>
      <c r="AG19" s="12"/>
      <c r="AH19" s="17" t="n">
        <f aca="false">X19+N10*B33+O10*B35+P10*B31</f>
        <v>1.260829</v>
      </c>
      <c r="AI19" s="18" t="s">
        <v>55</v>
      </c>
    </row>
    <row r="20" customFormat="false" ht="15" hidden="false" customHeight="true" outlineLevel="0" collapsed="false">
      <c r="A20" s="3" t="s">
        <v>65</v>
      </c>
      <c r="B20" s="9" t="n">
        <v>0.01385</v>
      </c>
      <c r="C20" s="9" t="n">
        <v>1.014</v>
      </c>
      <c r="D20" s="9" t="n">
        <v>0.004272</v>
      </c>
      <c r="E20" s="9" t="n">
        <v>3.242</v>
      </c>
      <c r="F20" s="9" t="n">
        <v>0.001187</v>
      </c>
      <c r="G20" s="10" t="s">
        <v>44</v>
      </c>
      <c r="H20" s="9"/>
      <c r="I20" s="11" t="n">
        <v>1.0139</v>
      </c>
      <c r="J20" s="11" t="n">
        <v>0.9862</v>
      </c>
      <c r="K20" s="11" t="n">
        <v>1.0055</v>
      </c>
      <c r="L20" s="11" t="n">
        <v>1.0225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4"/>
      <c r="X20" s="24"/>
      <c r="Y20" s="16" t="n">
        <v>2</v>
      </c>
      <c r="Z20" s="12" t="s">
        <v>25</v>
      </c>
      <c r="AA20" s="12" t="s">
        <v>39</v>
      </c>
      <c r="AB20" s="12" t="s">
        <v>40</v>
      </c>
      <c r="AC20" s="12"/>
      <c r="AD20" s="12"/>
      <c r="AE20" s="12"/>
      <c r="AF20" s="12" t="s">
        <v>42</v>
      </c>
      <c r="AG20" s="12"/>
      <c r="AH20" s="17" t="n">
        <f aca="false">X19+N10*B33+O13*B35+P12*B31+B37</f>
        <v>1.052835</v>
      </c>
      <c r="AI20" s="18"/>
    </row>
    <row r="21" customFormat="false" ht="15" hidden="false" customHeight="true" outlineLevel="0" collapsed="false">
      <c r="A21" s="3" t="s">
        <v>66</v>
      </c>
      <c r="B21" s="9" t="n">
        <v>-0.05699</v>
      </c>
      <c r="C21" s="9" t="n">
        <v>0.9446</v>
      </c>
      <c r="D21" s="9" t="n">
        <v>0.01367</v>
      </c>
      <c r="E21" s="9" t="n">
        <v>-4.169</v>
      </c>
      <c r="F21" s="9" t="n">
        <v>3.06E-005</v>
      </c>
      <c r="G21" s="10" t="s">
        <v>33</v>
      </c>
      <c r="H21" s="9"/>
      <c r="I21" s="11" t="n">
        <v>0.9446</v>
      </c>
      <c r="J21" s="11" t="n">
        <v>1.0586</v>
      </c>
      <c r="K21" s="11" t="n">
        <v>0.9196</v>
      </c>
      <c r="L21" s="11" t="n">
        <v>0.9703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4"/>
      <c r="X21" s="24"/>
      <c r="Y21" s="16" t="n">
        <v>3</v>
      </c>
      <c r="Z21" s="12" t="s">
        <v>39</v>
      </c>
      <c r="AA21" s="12" t="s">
        <v>40</v>
      </c>
      <c r="AB21" s="12" t="s">
        <v>39</v>
      </c>
      <c r="AC21" s="12"/>
      <c r="AD21" s="12"/>
      <c r="AE21" s="12"/>
      <c r="AF21" s="12" t="s">
        <v>37</v>
      </c>
      <c r="AG21" s="12"/>
      <c r="AH21" s="17" t="n">
        <f aca="false">X19+N13*B33+O12*B35+P13*B31+B39</f>
        <v>1.01118</v>
      </c>
      <c r="AI21" s="18"/>
    </row>
    <row r="22" customFormat="false" ht="15" hidden="false" customHeight="true" outlineLevel="0" collapsed="false">
      <c r="A22" s="3" t="s">
        <v>67</v>
      </c>
      <c r="B22" s="9" t="n">
        <v>-0.0684</v>
      </c>
      <c r="C22" s="9" t="n">
        <v>0.9339</v>
      </c>
      <c r="D22" s="9" t="n">
        <v>0.0138</v>
      </c>
      <c r="E22" s="9" t="n">
        <v>-4.958</v>
      </c>
      <c r="F22" s="9" t="n">
        <v>7.13E-007</v>
      </c>
      <c r="G22" s="10" t="s">
        <v>33</v>
      </c>
      <c r="H22" s="9"/>
      <c r="I22" s="11" t="n">
        <v>0.9339</v>
      </c>
      <c r="J22" s="11" t="n">
        <v>1.0708</v>
      </c>
      <c r="K22" s="11" t="n">
        <v>0.909</v>
      </c>
      <c r="L22" s="11" t="n">
        <v>0.9595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4"/>
      <c r="X22" s="24"/>
      <c r="Y22" s="16" t="n">
        <v>4</v>
      </c>
      <c r="Z22" s="12" t="s">
        <v>34</v>
      </c>
      <c r="AA22" s="12" t="s">
        <v>25</v>
      </c>
      <c r="AB22" s="12" t="s">
        <v>25</v>
      </c>
      <c r="AC22" s="12"/>
      <c r="AD22" s="12"/>
      <c r="AE22" s="12"/>
      <c r="AF22" s="12" t="s">
        <v>28</v>
      </c>
      <c r="AG22" s="12"/>
      <c r="AH22" s="17" t="n">
        <f aca="false">X19+N11*B33+O10*B35+P10*B31</f>
        <v>1.777114</v>
      </c>
      <c r="AI22" s="18"/>
    </row>
    <row r="23" customFormat="false" ht="15" hidden="false" customHeight="true" outlineLevel="0" collapsed="false">
      <c r="A23" s="3" t="s">
        <v>68</v>
      </c>
      <c r="B23" s="9" t="n">
        <v>0.0004559</v>
      </c>
      <c r="C23" s="9" t="n">
        <v>1</v>
      </c>
      <c r="D23" s="9" t="n">
        <v>0.0001535</v>
      </c>
      <c r="E23" s="9" t="n">
        <v>2.971</v>
      </c>
      <c r="F23" s="9" t="n">
        <v>0.002972</v>
      </c>
      <c r="G23" s="10" t="s">
        <v>44</v>
      </c>
      <c r="H23" s="9"/>
      <c r="I23" s="11" t="n">
        <v>1.0005</v>
      </c>
      <c r="J23" s="11" t="n">
        <v>0.9995</v>
      </c>
      <c r="K23" s="11" t="n">
        <v>1.0002</v>
      </c>
      <c r="L23" s="11" t="n">
        <v>1.0008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4"/>
      <c r="X23" s="24"/>
      <c r="Y23" s="20"/>
      <c r="Z23" s="19"/>
      <c r="AA23" s="19"/>
      <c r="AB23" s="19"/>
      <c r="AC23" s="19"/>
      <c r="AD23" s="19"/>
      <c r="AE23" s="19"/>
      <c r="AF23" s="19"/>
      <c r="AG23" s="19"/>
      <c r="AH23" s="20"/>
      <c r="AI23" s="21"/>
    </row>
    <row r="24" customFormat="false" ht="15" hidden="false" customHeight="true" outlineLevel="0" collapsed="false">
      <c r="A24" s="3" t="s">
        <v>69</v>
      </c>
      <c r="B24" s="9" t="n">
        <v>-0.0002863</v>
      </c>
      <c r="C24" s="9" t="n">
        <v>0.9997</v>
      </c>
      <c r="D24" s="9" t="n">
        <v>0.0005109</v>
      </c>
      <c r="E24" s="9" t="n">
        <v>-0.56</v>
      </c>
      <c r="F24" s="9" t="n">
        <v>0.575161</v>
      </c>
      <c r="G24" s="10" t="s">
        <v>7</v>
      </c>
      <c r="H24" s="9"/>
      <c r="I24" s="11" t="n">
        <v>0.9997</v>
      </c>
      <c r="J24" s="11" t="n">
        <v>1.0003</v>
      </c>
      <c r="K24" s="11" t="n">
        <v>0.9987</v>
      </c>
      <c r="L24" s="11" t="n">
        <v>1.0007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4"/>
      <c r="X24" s="24"/>
      <c r="Y24" s="20"/>
      <c r="Z24" s="19"/>
      <c r="AA24" s="19"/>
      <c r="AB24" s="19"/>
      <c r="AC24" s="19"/>
      <c r="AD24" s="19"/>
      <c r="AE24" s="19"/>
      <c r="AF24" s="19"/>
      <c r="AG24" s="19"/>
      <c r="AH24" s="20"/>
      <c r="AI24" s="21"/>
    </row>
    <row r="25" customFormat="false" ht="15" hidden="false" customHeight="true" outlineLevel="0" collapsed="false">
      <c r="A25" s="3" t="s">
        <v>70</v>
      </c>
      <c r="B25" s="9" t="n">
        <v>-0.0003879</v>
      </c>
      <c r="C25" s="9" t="n">
        <v>0.9996</v>
      </c>
      <c r="D25" s="9" t="n">
        <v>0.0009411</v>
      </c>
      <c r="E25" s="9" t="n">
        <v>-0.412</v>
      </c>
      <c r="F25" s="9" t="n">
        <v>0.6802</v>
      </c>
      <c r="G25" s="10" t="s">
        <v>7</v>
      </c>
      <c r="H25" s="9"/>
      <c r="I25" s="11" t="n">
        <v>0.9996</v>
      </c>
      <c r="J25" s="11" t="n">
        <v>1.0004</v>
      </c>
      <c r="K25" s="11" t="n">
        <v>0.9978</v>
      </c>
      <c r="L25" s="11" t="n">
        <v>1.0015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4"/>
      <c r="X25" s="24"/>
      <c r="Y25" s="20"/>
      <c r="Z25" s="19"/>
      <c r="AA25" s="19"/>
      <c r="AB25" s="19"/>
      <c r="AC25" s="19"/>
      <c r="AD25" s="19"/>
      <c r="AE25" s="19"/>
      <c r="AF25" s="19"/>
      <c r="AG25" s="19"/>
      <c r="AH25" s="20"/>
      <c r="AI25" s="21"/>
    </row>
    <row r="26" customFormat="false" ht="15" hidden="false" customHeight="true" outlineLevel="0" collapsed="false">
      <c r="A26" s="3" t="s">
        <v>71</v>
      </c>
      <c r="B26" s="9" t="n">
        <v>-0.003189</v>
      </c>
      <c r="C26" s="9" t="n">
        <v>0.9968</v>
      </c>
      <c r="D26" s="9" t="n">
        <v>0.003154</v>
      </c>
      <c r="E26" s="9" t="n">
        <v>-1.011</v>
      </c>
      <c r="F26" s="9" t="n">
        <v>0.311854</v>
      </c>
      <c r="G26" s="10" t="s">
        <v>7</v>
      </c>
      <c r="H26" s="9"/>
      <c r="I26" s="11" t="n">
        <v>0.9968</v>
      </c>
      <c r="J26" s="11" t="n">
        <v>1.0032</v>
      </c>
      <c r="K26" s="11" t="n">
        <v>0.9907</v>
      </c>
      <c r="L26" s="11" t="n">
        <v>1.003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4"/>
      <c r="X26" s="24"/>
      <c r="Y26" s="20"/>
      <c r="Z26" s="19"/>
      <c r="AA26" s="19"/>
      <c r="AB26" s="19"/>
      <c r="AC26" s="19"/>
      <c r="AD26" s="19"/>
      <c r="AE26" s="19"/>
      <c r="AF26" s="19"/>
      <c r="AG26" s="19"/>
      <c r="AH26" s="20"/>
      <c r="AI26" s="21"/>
    </row>
    <row r="27" customFormat="false" ht="15" hidden="false" customHeight="true" outlineLevel="0" collapsed="false">
      <c r="A27" s="3" t="s">
        <v>72</v>
      </c>
      <c r="B27" s="9" t="n">
        <v>-0.00239</v>
      </c>
      <c r="C27" s="9" t="n">
        <v>0.9976</v>
      </c>
      <c r="D27" s="9" t="n">
        <v>0.0005925</v>
      </c>
      <c r="E27" s="9" t="n">
        <v>-4.034</v>
      </c>
      <c r="F27" s="9" t="n">
        <v>5.48E-005</v>
      </c>
      <c r="G27" s="10" t="s">
        <v>33</v>
      </c>
      <c r="H27" s="9"/>
      <c r="I27" s="11" t="n">
        <v>0.9976</v>
      </c>
      <c r="J27" s="11" t="n">
        <v>1.0024</v>
      </c>
      <c r="K27" s="11" t="n">
        <v>0.9965</v>
      </c>
      <c r="L27" s="11" t="n">
        <v>0.9988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25" t="s">
        <v>73</v>
      </c>
      <c r="X27" s="15" t="n">
        <v>-1.264</v>
      </c>
      <c r="Y27" s="16" t="n">
        <v>1</v>
      </c>
      <c r="Z27" s="12" t="s">
        <v>25</v>
      </c>
      <c r="AA27" s="12" t="s">
        <v>25</v>
      </c>
      <c r="AB27" s="12" t="s">
        <v>25</v>
      </c>
      <c r="AC27" s="12"/>
      <c r="AD27" s="12"/>
      <c r="AE27" s="12"/>
      <c r="AF27" s="12" t="s">
        <v>28</v>
      </c>
      <c r="AG27" s="12"/>
      <c r="AH27" s="17" t="n">
        <f aca="false">X27+N10*B34+O10*B36+P10*B32</f>
        <v>-0.617701</v>
      </c>
      <c r="AI27" s="18" t="s">
        <v>55</v>
      </c>
    </row>
    <row r="28" customFormat="false" ht="15" hidden="false" customHeight="true" outlineLevel="0" collapsed="false">
      <c r="A28" s="3" t="s">
        <v>74</v>
      </c>
      <c r="B28" s="9" t="n">
        <v>0.0131</v>
      </c>
      <c r="C28" s="9" t="n">
        <v>1.013</v>
      </c>
      <c r="D28" s="9" t="n">
        <v>0.002066</v>
      </c>
      <c r="E28" s="9" t="n">
        <v>6.341</v>
      </c>
      <c r="F28" s="9" t="n">
        <v>2.28E-010</v>
      </c>
      <c r="G28" s="10" t="s">
        <v>33</v>
      </c>
      <c r="H28" s="9"/>
      <c r="I28" s="11" t="n">
        <v>1.0132</v>
      </c>
      <c r="J28" s="11" t="n">
        <v>0.987</v>
      </c>
      <c r="K28" s="11" t="n">
        <v>1.0091</v>
      </c>
      <c r="L28" s="11" t="n">
        <v>1.0173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25"/>
      <c r="X28" s="15"/>
      <c r="Y28" s="16" t="n">
        <v>2</v>
      </c>
      <c r="Z28" s="12" t="s">
        <v>25</v>
      </c>
      <c r="AA28" s="12" t="s">
        <v>39</v>
      </c>
      <c r="AB28" s="12" t="s">
        <v>40</v>
      </c>
      <c r="AC28" s="12"/>
      <c r="AD28" s="12"/>
      <c r="AE28" s="12"/>
      <c r="AF28" s="12" t="s">
        <v>42</v>
      </c>
      <c r="AG28" s="12"/>
      <c r="AH28" s="17" t="n">
        <f aca="false">X27+N10*B34+O13*B36+P12*B32+B38</f>
        <v>-0.329543</v>
      </c>
      <c r="AI28" s="18"/>
    </row>
    <row r="29" customFormat="false" ht="15" hidden="false" customHeight="true" outlineLevel="0" collapsed="false">
      <c r="A29" s="3" t="s">
        <v>75</v>
      </c>
      <c r="B29" s="9" t="n">
        <v>-1.664E-006</v>
      </c>
      <c r="C29" s="9" t="n">
        <v>1</v>
      </c>
      <c r="D29" s="9" t="n">
        <v>2.249E-005</v>
      </c>
      <c r="E29" s="9" t="n">
        <v>-0.074</v>
      </c>
      <c r="F29" s="9" t="n">
        <v>0.941024</v>
      </c>
      <c r="G29" s="10" t="s">
        <v>7</v>
      </c>
      <c r="H29" s="9"/>
      <c r="I29" s="11" t="n">
        <v>1</v>
      </c>
      <c r="J29" s="11" t="n">
        <v>1</v>
      </c>
      <c r="K29" s="11" t="n">
        <v>1</v>
      </c>
      <c r="L29" s="11" t="n">
        <v>1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25"/>
      <c r="X29" s="15"/>
      <c r="Y29" s="16" t="n">
        <v>3</v>
      </c>
      <c r="Z29" s="12" t="s">
        <v>39</v>
      </c>
      <c r="AA29" s="12" t="s">
        <v>40</v>
      </c>
      <c r="AB29" s="12" t="s">
        <v>39</v>
      </c>
      <c r="AC29" s="12"/>
      <c r="AD29" s="12"/>
      <c r="AE29" s="12"/>
      <c r="AF29" s="12" t="s">
        <v>37</v>
      </c>
      <c r="AG29" s="12"/>
      <c r="AH29" s="17" t="n">
        <f aca="false">X27+N13*B34+O12*B36+P13*B32+B40</f>
        <v>-0.55406</v>
      </c>
      <c r="AI29" s="18"/>
    </row>
    <row r="30" customFormat="false" ht="15" hidden="false" customHeight="true" outlineLevel="0" collapsed="false">
      <c r="A30" s="3" t="s">
        <v>76</v>
      </c>
      <c r="B30" s="9" t="n">
        <v>7.659E-005</v>
      </c>
      <c r="C30" s="9" t="n">
        <v>1</v>
      </c>
      <c r="D30" s="9" t="n">
        <v>7.381E-005</v>
      </c>
      <c r="E30" s="9" t="n">
        <v>1.038</v>
      </c>
      <c r="F30" s="9" t="n">
        <v>0.299411</v>
      </c>
      <c r="G30" s="10" t="s">
        <v>7</v>
      </c>
      <c r="H30" s="9"/>
      <c r="I30" s="11" t="n">
        <v>1.0001</v>
      </c>
      <c r="J30" s="11" t="n">
        <v>0.9999</v>
      </c>
      <c r="K30" s="11" t="n">
        <v>0.9999</v>
      </c>
      <c r="L30" s="11" t="n">
        <v>1.0002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25"/>
      <c r="X30" s="15"/>
      <c r="Y30" s="16" t="n">
        <v>4</v>
      </c>
      <c r="Z30" s="12" t="s">
        <v>34</v>
      </c>
      <c r="AA30" s="12" t="s">
        <v>25</v>
      </c>
      <c r="AB30" s="12" t="s">
        <v>25</v>
      </c>
      <c r="AC30" s="12"/>
      <c r="AD30" s="12"/>
      <c r="AE30" s="12"/>
      <c r="AF30" s="12" t="s">
        <v>28</v>
      </c>
      <c r="AG30" s="12"/>
      <c r="AH30" s="17" t="n">
        <f aca="false">X27+N11*B34+O10*B36+P10*B32</f>
        <v>-0.90643</v>
      </c>
      <c r="AI30" s="18"/>
    </row>
    <row r="31" customFormat="false" ht="15" hidden="false" customHeight="true" outlineLevel="0" collapsed="false">
      <c r="A31" s="3" t="s">
        <v>77</v>
      </c>
      <c r="B31" s="9" t="n">
        <v>0.07299</v>
      </c>
      <c r="C31" s="9" t="n">
        <v>1.076</v>
      </c>
      <c r="D31" s="9" t="n">
        <v>0.04492</v>
      </c>
      <c r="E31" s="9" t="n">
        <v>1.625</v>
      </c>
      <c r="F31" s="9" t="n">
        <v>0.104168</v>
      </c>
      <c r="G31" s="10" t="s">
        <v>7</v>
      </c>
      <c r="H31" s="9"/>
      <c r="I31" s="11" t="n">
        <v>1.0757</v>
      </c>
      <c r="J31" s="11" t="n">
        <v>0.9296</v>
      </c>
      <c r="K31" s="11" t="n">
        <v>0.9851</v>
      </c>
      <c r="L31" s="11" t="n">
        <v>1.1747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25"/>
      <c r="X31" s="15"/>
      <c r="Y31" s="20"/>
      <c r="Z31" s="19"/>
      <c r="AA31" s="19"/>
      <c r="AB31" s="19"/>
      <c r="AC31" s="19"/>
      <c r="AD31" s="19"/>
      <c r="AE31" s="19"/>
      <c r="AF31" s="19"/>
      <c r="AG31" s="19"/>
      <c r="AH31" s="20"/>
      <c r="AI31" s="21"/>
    </row>
    <row r="32" customFormat="false" ht="15" hidden="false" customHeight="true" outlineLevel="0" collapsed="false">
      <c r="A32" s="3" t="s">
        <v>78</v>
      </c>
      <c r="B32" s="9" t="n">
        <v>0.1232</v>
      </c>
      <c r="C32" s="9" t="n">
        <v>1.131</v>
      </c>
      <c r="D32" s="9" t="n">
        <v>0.03612</v>
      </c>
      <c r="E32" s="9" t="n">
        <v>3.412</v>
      </c>
      <c r="F32" s="9" t="n">
        <v>0.000646</v>
      </c>
      <c r="G32" s="10" t="s">
        <v>33</v>
      </c>
      <c r="H32" s="9"/>
      <c r="I32" s="11" t="n">
        <v>1.1311</v>
      </c>
      <c r="J32" s="11" t="n">
        <v>0.8841</v>
      </c>
      <c r="K32" s="11" t="n">
        <v>1.0538</v>
      </c>
      <c r="L32" s="11" t="n">
        <v>1.2141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25"/>
      <c r="X32" s="15"/>
      <c r="Y32" s="20"/>
      <c r="Z32" s="19"/>
      <c r="AA32" s="19"/>
      <c r="AB32" s="19"/>
      <c r="AC32" s="19"/>
      <c r="AD32" s="19"/>
      <c r="AE32" s="19"/>
      <c r="AF32" s="19"/>
      <c r="AG32" s="19"/>
      <c r="AH32" s="20"/>
      <c r="AI32" s="21"/>
    </row>
    <row r="33" customFormat="false" ht="15" hidden="false" customHeight="true" outlineLevel="0" collapsed="false">
      <c r="A33" s="3" t="s">
        <v>79</v>
      </c>
      <c r="B33" s="9" t="n">
        <v>-0.01639</v>
      </c>
      <c r="C33" s="9" t="n">
        <v>0.9837</v>
      </c>
      <c r="D33" s="9" t="n">
        <v>0.007643</v>
      </c>
      <c r="E33" s="9" t="n">
        <v>-2.145</v>
      </c>
      <c r="F33" s="9" t="n">
        <v>0.031984</v>
      </c>
      <c r="G33" s="10" t="s">
        <v>53</v>
      </c>
      <c r="H33" s="9"/>
      <c r="I33" s="11" t="n">
        <v>0.9837</v>
      </c>
      <c r="J33" s="11" t="n">
        <v>1.0165</v>
      </c>
      <c r="K33" s="11" t="n">
        <v>0.9691</v>
      </c>
      <c r="L33" s="11" t="n">
        <v>0.9986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25"/>
      <c r="X33" s="15"/>
      <c r="Y33" s="20"/>
      <c r="Z33" s="19"/>
      <c r="AA33" s="19"/>
      <c r="AB33" s="19"/>
      <c r="AC33" s="19"/>
      <c r="AD33" s="19"/>
      <c r="AE33" s="19"/>
      <c r="AF33" s="19"/>
      <c r="AG33" s="19"/>
      <c r="AH33" s="20"/>
      <c r="AI33" s="21"/>
    </row>
    <row r="34" customFormat="false" ht="15" hidden="false" customHeight="true" outlineLevel="0" collapsed="false">
      <c r="A34" s="3" t="s">
        <v>80</v>
      </c>
      <c r="B34" s="9" t="n">
        <v>0.009166</v>
      </c>
      <c r="C34" s="9" t="n">
        <v>1.009</v>
      </c>
      <c r="D34" s="9" t="n">
        <v>0.006258</v>
      </c>
      <c r="E34" s="9" t="n">
        <v>1.465</v>
      </c>
      <c r="F34" s="9" t="n">
        <v>0.142967</v>
      </c>
      <c r="G34" s="10" t="s">
        <v>7</v>
      </c>
      <c r="H34" s="9"/>
      <c r="I34" s="11" t="n">
        <v>1.0092</v>
      </c>
      <c r="J34" s="11" t="n">
        <v>0.9909</v>
      </c>
      <c r="K34" s="11" t="n">
        <v>0.9969</v>
      </c>
      <c r="L34" s="11" t="n">
        <v>1.0217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25"/>
      <c r="X34" s="15"/>
      <c r="Y34" s="20"/>
      <c r="Z34" s="19"/>
      <c r="AA34" s="19"/>
      <c r="AB34" s="19"/>
      <c r="AC34" s="19"/>
      <c r="AD34" s="19"/>
      <c r="AE34" s="19"/>
      <c r="AF34" s="19"/>
      <c r="AG34" s="19"/>
      <c r="AH34" s="20"/>
      <c r="AI34" s="21"/>
    </row>
    <row r="35" customFormat="false" ht="15" hidden="false" customHeight="true" outlineLevel="0" collapsed="false">
      <c r="A35" s="3" t="s">
        <v>81</v>
      </c>
      <c r="B35" s="9" t="n">
        <v>-0.03419</v>
      </c>
      <c r="C35" s="9" t="n">
        <v>0.9664</v>
      </c>
      <c r="D35" s="9" t="n">
        <v>0.0276</v>
      </c>
      <c r="E35" s="9" t="n">
        <v>-1.239</v>
      </c>
      <c r="F35" s="9" t="n">
        <v>0.215502</v>
      </c>
      <c r="G35" s="10" t="s">
        <v>7</v>
      </c>
      <c r="H35" s="9"/>
      <c r="I35" s="11" t="n">
        <v>0.9664</v>
      </c>
      <c r="J35" s="11" t="n">
        <v>1.0348</v>
      </c>
      <c r="K35" s="11" t="n">
        <v>0.9155</v>
      </c>
      <c r="L35" s="11" t="n">
        <v>1.0201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6"/>
      <c r="X35" s="26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customFormat="false" ht="15" hidden="false" customHeight="true" outlineLevel="0" collapsed="false">
      <c r="A36" s="3" t="s">
        <v>82</v>
      </c>
      <c r="B36" s="9" t="n">
        <v>-0.03151</v>
      </c>
      <c r="C36" s="9" t="n">
        <v>0.969</v>
      </c>
      <c r="D36" s="9" t="n">
        <v>0.02272</v>
      </c>
      <c r="E36" s="9" t="n">
        <v>-1.387</v>
      </c>
      <c r="F36" s="9" t="n">
        <v>0.16557</v>
      </c>
      <c r="G36" s="10" t="s">
        <v>7</v>
      </c>
      <c r="H36" s="9"/>
      <c r="I36" s="11" t="n">
        <v>0.969</v>
      </c>
      <c r="J36" s="11" t="n">
        <v>1.032</v>
      </c>
      <c r="K36" s="11" t="n">
        <v>0.9268</v>
      </c>
      <c r="L36" s="11" t="n">
        <v>1.0131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21"/>
      <c r="X36" s="27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customFormat="false" ht="15" hidden="false" customHeight="true" outlineLevel="0" collapsed="false">
      <c r="A37" s="3" t="s">
        <v>83</v>
      </c>
      <c r="B37" s="9" t="n">
        <v>-0.3194</v>
      </c>
      <c r="C37" s="9" t="n">
        <v>0.7266</v>
      </c>
      <c r="D37" s="9" t="n">
        <v>0.2261</v>
      </c>
      <c r="E37" s="9" t="n">
        <v>-1.413</v>
      </c>
      <c r="F37" s="9" t="n">
        <v>0.157646</v>
      </c>
      <c r="G37" s="10" t="s">
        <v>7</v>
      </c>
      <c r="H37" s="9"/>
      <c r="I37" s="11" t="n">
        <v>0.7266</v>
      </c>
      <c r="J37" s="11" t="n">
        <v>1.3764</v>
      </c>
      <c r="K37" s="11" t="n">
        <v>0.4665</v>
      </c>
      <c r="L37" s="11" t="n">
        <v>1.1316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21"/>
      <c r="X37" s="27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customFormat="false" ht="15" hidden="false" customHeight="true" outlineLevel="0" collapsed="false">
      <c r="A38" s="3" t="s">
        <v>84</v>
      </c>
      <c r="B38" s="9" t="n">
        <v>-0.004682</v>
      </c>
      <c r="C38" s="9" t="n">
        <v>0.9953</v>
      </c>
      <c r="D38" s="9" t="n">
        <v>0.1736</v>
      </c>
      <c r="E38" s="9" t="n">
        <v>-0.027</v>
      </c>
      <c r="F38" s="9" t="n">
        <v>0.978482</v>
      </c>
      <c r="G38" s="10" t="s">
        <v>7</v>
      </c>
      <c r="H38" s="9"/>
      <c r="I38" s="11" t="n">
        <v>0.9953</v>
      </c>
      <c r="J38" s="11" t="n">
        <v>1.0047</v>
      </c>
      <c r="K38" s="11" t="n">
        <v>0.7083</v>
      </c>
      <c r="L38" s="11" t="n">
        <v>1.3987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21"/>
      <c r="X38" s="27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customFormat="false" ht="15" hidden="false" customHeight="true" outlineLevel="0" collapsed="false">
      <c r="A39" s="3" t="s">
        <v>85</v>
      </c>
      <c r="B39" s="9" t="n">
        <v>-0.3946</v>
      </c>
      <c r="C39" s="9" t="n">
        <v>0.6739</v>
      </c>
      <c r="D39" s="9" t="n">
        <v>0.2209</v>
      </c>
      <c r="E39" s="9" t="n">
        <v>-1.786</v>
      </c>
      <c r="F39" s="9" t="n">
        <v>0.07407</v>
      </c>
      <c r="G39" s="10" t="s">
        <v>24</v>
      </c>
      <c r="H39" s="9"/>
      <c r="I39" s="11" t="n">
        <v>0.6739</v>
      </c>
      <c r="J39" s="11" t="n">
        <v>1.4838</v>
      </c>
      <c r="K39" s="11" t="n">
        <v>0.4371</v>
      </c>
      <c r="L39" s="11" t="n">
        <v>1.0391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21"/>
      <c r="X39" s="27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customFormat="false" ht="15" hidden="false" customHeight="true" outlineLevel="0" collapsed="false">
      <c r="A40" s="3" t="s">
        <v>86</v>
      </c>
      <c r="B40" s="9" t="n">
        <v>-0.04642</v>
      </c>
      <c r="C40" s="9" t="n">
        <v>0.9546</v>
      </c>
      <c r="D40" s="9" t="n">
        <v>0.1749</v>
      </c>
      <c r="E40" s="9" t="n">
        <v>-0.265</v>
      </c>
      <c r="F40" s="9" t="n">
        <v>0.790627</v>
      </c>
      <c r="G40" s="10" t="s">
        <v>7</v>
      </c>
      <c r="H40" s="9"/>
      <c r="I40" s="11" t="n">
        <v>0.9546</v>
      </c>
      <c r="J40" s="11" t="n">
        <v>1.0475</v>
      </c>
      <c r="K40" s="11" t="n">
        <v>0.6776</v>
      </c>
      <c r="L40" s="11" t="n">
        <v>1.3449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21"/>
      <c r="X40" s="27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customFormat="false" ht="15" hidden="false" customHeight="true" outlineLevel="0" collapsed="false">
      <c r="A41" s="5"/>
      <c r="B41" s="9"/>
      <c r="C41" s="9"/>
      <c r="D41" s="9"/>
      <c r="E41" s="9"/>
      <c r="F41" s="9"/>
      <c r="G41" s="27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21"/>
      <c r="X41" s="27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customFormat="false" ht="15" hidden="false" customHeight="true" outlineLevel="0" collapsed="false">
      <c r="A42" s="5"/>
      <c r="B42" s="9"/>
      <c r="C42" s="9"/>
      <c r="D42" s="9"/>
      <c r="E42" s="9"/>
      <c r="F42" s="9"/>
      <c r="G42" s="27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21"/>
      <c r="X42" s="27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customFormat="false" ht="67" hidden="false" customHeight="true" outlineLevel="0" collapsed="false">
      <c r="A43" s="28" t="s">
        <v>87</v>
      </c>
      <c r="B43" s="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30"/>
    </row>
  </sheetData>
  <mergeCells count="14">
    <mergeCell ref="A1:AI1"/>
    <mergeCell ref="W3:W10"/>
    <mergeCell ref="X3:X10"/>
    <mergeCell ref="AI3:AI6"/>
    <mergeCell ref="W11:W18"/>
    <mergeCell ref="X11:X18"/>
    <mergeCell ref="AI11:AI14"/>
    <mergeCell ref="W19:W26"/>
    <mergeCell ref="X19:X26"/>
    <mergeCell ref="AI19:AI22"/>
    <mergeCell ref="W27:W34"/>
    <mergeCell ref="X27:X34"/>
    <mergeCell ref="AI27:AI30"/>
    <mergeCell ref="C43:L43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63"/>
  <sheetViews>
    <sheetView showFormulas="false" showGridLines="false" showRowColHeaders="true" showZeros="true" rightToLeft="false" tabSelected="false" showOutlineSymbols="true" defaultGridColor="true" view="normal" topLeftCell="G11" colorId="64" zoomScale="120" zoomScaleNormal="120" zoomScalePageLayoutView="100" workbookViewId="0">
      <selection pane="topLeft" activeCell="U30" activeCellId="0" sqref="U30"/>
    </sheetView>
  </sheetViews>
  <sheetFormatPr defaultColWidth="8.35546875" defaultRowHeight="13.9" zeroHeight="false" outlineLevelRow="0" outlineLevelCol="0"/>
  <cols>
    <col collapsed="false" customWidth="true" hidden="false" outlineLevel="0" max="1" min="1" style="1" width="69.38"/>
    <col collapsed="false" customWidth="true" hidden="false" outlineLevel="0" max="2" min="2" style="1" width="17.3"/>
    <col collapsed="false" customWidth="true" hidden="false" outlineLevel="0" max="3" min="3" style="1" width="16.19"/>
    <col collapsed="false" customWidth="true" hidden="false" outlineLevel="0" max="6" min="4" style="1" width="22.09"/>
    <col collapsed="false" customWidth="true" hidden="false" outlineLevel="0" max="7" min="7" style="1" width="23.7"/>
    <col collapsed="false" customWidth="true" hidden="false" outlineLevel="0" max="8" min="8" style="1" width="20.82"/>
    <col collapsed="false" customWidth="true" hidden="false" outlineLevel="0" max="9" min="9" style="1" width="14.11"/>
    <col collapsed="false" customWidth="true" hidden="false" outlineLevel="0" max="10" min="10" style="1" width="29.2"/>
    <col collapsed="false" customWidth="true" hidden="false" outlineLevel="0" max="11" min="11" style="1" width="12.13"/>
    <col collapsed="false" customWidth="true" hidden="false" outlineLevel="0" max="12" min="12" style="1" width="27.03"/>
    <col collapsed="false" customWidth="true" hidden="false" outlineLevel="0" max="13" min="13" style="1" width="27.46"/>
    <col collapsed="false" customWidth="true" hidden="false" outlineLevel="0" max="14" min="14" style="1" width="13.63"/>
    <col collapsed="false" customWidth="true" hidden="false" outlineLevel="0" max="15" min="15" style="1" width="13.86"/>
    <col collapsed="false" customWidth="true" hidden="false" outlineLevel="0" max="16" min="16" style="1" width="12.73"/>
    <col collapsed="false" customWidth="true" hidden="false" outlineLevel="0" max="17" min="17" style="1" width="13.22"/>
    <col collapsed="false" customWidth="true" hidden="false" outlineLevel="0" max="18" min="18" style="1" width="29.67"/>
    <col collapsed="false" customWidth="true" hidden="false" outlineLevel="0" max="19" min="19" style="1" width="36.77"/>
    <col collapsed="false" customWidth="true" hidden="false" outlineLevel="0" max="20" min="20" style="1" width="34.54"/>
    <col collapsed="false" customWidth="true" hidden="false" outlineLevel="0" max="21" min="21" style="1" width="49.76"/>
    <col collapsed="false" customWidth="true" hidden="false" outlineLevel="0" max="22" min="22" style="1" width="42.11"/>
    <col collapsed="false" customWidth="false" hidden="false" outlineLevel="0" max="1024" min="23" style="1" width="8.35"/>
  </cols>
  <sheetData>
    <row r="1" customFormat="false" ht="15.2" hidden="false" customHeight="true" outlineLevel="0" collapsed="false">
      <c r="A1" s="31" t="s">
        <v>88</v>
      </c>
      <c r="B1" s="31" t="s">
        <v>89</v>
      </c>
      <c r="C1" s="32" t="n">
        <v>0.025</v>
      </c>
      <c r="D1" s="32" t="n">
        <v>0.975</v>
      </c>
      <c r="E1" s="32"/>
      <c r="F1" s="32"/>
      <c r="G1" s="8"/>
      <c r="H1" s="6" t="s">
        <v>90</v>
      </c>
      <c r="I1" s="6" t="s">
        <v>21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91</v>
      </c>
      <c r="S1" s="6" t="s">
        <v>92</v>
      </c>
      <c r="T1" s="6" t="s">
        <v>93</v>
      </c>
      <c r="U1" s="6" t="s">
        <v>94</v>
      </c>
      <c r="V1" s="22"/>
    </row>
    <row r="2" customFormat="false" ht="14.25" hidden="false" customHeight="true" outlineLevel="0" collapsed="false">
      <c r="A2" s="33" t="s">
        <v>95</v>
      </c>
      <c r="B2" s="34" t="n">
        <v>497.885897</v>
      </c>
      <c r="C2" s="34" t="n">
        <v>-50.108197</v>
      </c>
      <c r="D2" s="34" t="n">
        <v>1111.688736</v>
      </c>
      <c r="E2" s="34"/>
      <c r="F2" s="34"/>
      <c r="G2" s="14" t="s">
        <v>96</v>
      </c>
      <c r="H2" s="15" t="n">
        <v>92.338</v>
      </c>
      <c r="I2" s="16" t="n">
        <v>1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26</v>
      </c>
      <c r="O2" s="12" t="s">
        <v>27</v>
      </c>
      <c r="P2" s="12" t="s">
        <v>28</v>
      </c>
      <c r="Q2" s="12" t="s">
        <v>29</v>
      </c>
      <c r="R2" s="17" t="n">
        <f aca="false">H2+G50*B23+H50*B27+I50*B25+J50*B30</f>
        <v>91.5470137</v>
      </c>
      <c r="S2" s="17" t="n">
        <f aca="false">R2*10</f>
        <v>915.470137</v>
      </c>
      <c r="T2" s="17" t="n">
        <f aca="false">R2*25</f>
        <v>2288.6753425</v>
      </c>
      <c r="U2" s="17" t="n">
        <f aca="false">R2*50</f>
        <v>4577.350685</v>
      </c>
      <c r="V2" s="19"/>
    </row>
    <row r="3" customFormat="false" ht="15" hidden="false" customHeight="true" outlineLevel="0" collapsed="false">
      <c r="A3" s="33" t="s">
        <v>97</v>
      </c>
      <c r="B3" s="34" t="n">
        <v>92.338223</v>
      </c>
      <c r="C3" s="34" t="n">
        <v>46.892402</v>
      </c>
      <c r="D3" s="34" t="n">
        <v>141.396198</v>
      </c>
      <c r="E3" s="34"/>
      <c r="F3" s="7"/>
      <c r="G3" s="14"/>
      <c r="H3" s="15"/>
      <c r="I3" s="16" t="n">
        <v>2</v>
      </c>
      <c r="J3" s="12" t="s">
        <v>25</v>
      </c>
      <c r="K3" s="12" t="s">
        <v>39</v>
      </c>
      <c r="L3" s="12" t="s">
        <v>40</v>
      </c>
      <c r="M3" s="12" t="s">
        <v>25</v>
      </c>
      <c r="N3" s="12" t="s">
        <v>41</v>
      </c>
      <c r="O3" s="12" t="s">
        <v>36</v>
      </c>
      <c r="P3" s="12" t="s">
        <v>42</v>
      </c>
      <c r="Q3" s="12" t="s">
        <v>38</v>
      </c>
      <c r="R3" s="17" t="n">
        <f aca="false">H2+G50*B23+H53*B27+I52*B25+J50*B30+B9+B16+B18+B7</f>
        <v>93.7127525</v>
      </c>
      <c r="S3" s="17" t="n">
        <f aca="false">R3*10</f>
        <v>937.127525</v>
      </c>
      <c r="T3" s="17" t="n">
        <f aca="false">R3*25</f>
        <v>2342.8188125</v>
      </c>
      <c r="U3" s="17" t="n">
        <f aca="false">R3*50</f>
        <v>4685.637625</v>
      </c>
      <c r="V3" s="19"/>
    </row>
    <row r="4" customFormat="false" ht="14.05" hidden="false" customHeight="true" outlineLevel="0" collapsed="false">
      <c r="A4" s="33" t="s">
        <v>98</v>
      </c>
      <c r="B4" s="34" t="n">
        <v>209.811372</v>
      </c>
      <c r="C4" s="34" t="n">
        <v>53.640984</v>
      </c>
      <c r="D4" s="34" t="n">
        <v>373.680089</v>
      </c>
      <c r="E4" s="34"/>
      <c r="F4" s="16"/>
      <c r="G4" s="14"/>
      <c r="H4" s="15"/>
      <c r="I4" s="16" t="n">
        <v>3</v>
      </c>
      <c r="J4" s="12" t="s">
        <v>39</v>
      </c>
      <c r="K4" s="12" t="s">
        <v>40</v>
      </c>
      <c r="L4" s="12" t="s">
        <v>39</v>
      </c>
      <c r="M4" s="12" t="s">
        <v>34</v>
      </c>
      <c r="N4" s="12" t="s">
        <v>35</v>
      </c>
      <c r="O4" s="12" t="s">
        <v>36</v>
      </c>
      <c r="P4" s="12" t="s">
        <v>37</v>
      </c>
      <c r="Q4" s="12" t="s">
        <v>29</v>
      </c>
      <c r="R4" s="17"/>
      <c r="S4" s="17"/>
      <c r="T4" s="17"/>
      <c r="U4" s="17"/>
      <c r="V4" s="19"/>
    </row>
    <row r="5" customFormat="false" ht="14.05" hidden="false" customHeight="true" outlineLevel="0" collapsed="false">
      <c r="A5" s="33" t="s">
        <v>99</v>
      </c>
      <c r="B5" s="34" t="n">
        <v>-4580.419016</v>
      </c>
      <c r="C5" s="34" t="n">
        <v>-6896.824987</v>
      </c>
      <c r="D5" s="34" t="n">
        <v>-2440.43651</v>
      </c>
      <c r="E5" s="34"/>
      <c r="F5" s="34"/>
      <c r="G5" s="14"/>
      <c r="H5" s="15"/>
      <c r="I5" s="16" t="n">
        <v>4</v>
      </c>
      <c r="J5" s="12" t="s">
        <v>34</v>
      </c>
      <c r="K5" s="12" t="s">
        <v>25</v>
      </c>
      <c r="L5" s="12" t="s">
        <v>25</v>
      </c>
      <c r="M5" s="12" t="s">
        <v>40</v>
      </c>
      <c r="N5" s="12" t="s">
        <v>26</v>
      </c>
      <c r="O5" s="12" t="s">
        <v>27</v>
      </c>
      <c r="P5" s="12" t="s">
        <v>28</v>
      </c>
      <c r="Q5" s="12" t="s">
        <v>38</v>
      </c>
      <c r="R5" s="17"/>
      <c r="S5" s="17"/>
      <c r="T5" s="17"/>
      <c r="U5" s="17"/>
      <c r="V5" s="19"/>
    </row>
    <row r="6" customFormat="false" ht="14.05" hidden="false" customHeight="true" outlineLevel="0" collapsed="false">
      <c r="A6" s="33" t="s">
        <v>100</v>
      </c>
      <c r="B6" s="34" t="n">
        <v>2554.371672</v>
      </c>
      <c r="C6" s="34" t="n">
        <v>749.187724</v>
      </c>
      <c r="D6" s="34" t="n">
        <v>4395.883306</v>
      </c>
      <c r="E6" s="34"/>
      <c r="F6" s="34"/>
      <c r="G6" s="14"/>
      <c r="H6" s="15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customFormat="false" ht="14.05" hidden="false" customHeight="true" outlineLevel="0" collapsed="false">
      <c r="A7" s="33" t="s">
        <v>101</v>
      </c>
      <c r="B7" s="34" t="n">
        <v>30.462383</v>
      </c>
      <c r="C7" s="34" t="n">
        <v>17.090882</v>
      </c>
      <c r="D7" s="34" t="n">
        <v>45.041802</v>
      </c>
      <c r="E7" s="34"/>
      <c r="F7" s="34"/>
      <c r="G7" s="14"/>
      <c r="H7" s="15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customFormat="false" ht="14.05" hidden="false" customHeight="true" outlineLevel="0" collapsed="false">
      <c r="A8" s="33" t="s">
        <v>102</v>
      </c>
      <c r="B8" s="34" t="n">
        <v>-34.226304</v>
      </c>
      <c r="C8" s="34" t="n">
        <v>-79.603969</v>
      </c>
      <c r="D8" s="34" t="n">
        <v>9.750486</v>
      </c>
      <c r="E8" s="34"/>
      <c r="F8" s="34"/>
      <c r="G8" s="14"/>
      <c r="H8" s="15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customFormat="false" ht="14.05" hidden="false" customHeight="true" outlineLevel="0" collapsed="false">
      <c r="A9" s="33" t="s">
        <v>103</v>
      </c>
      <c r="B9" s="34" t="n">
        <v>36.611741</v>
      </c>
      <c r="C9" s="34" t="n">
        <v>4.874054</v>
      </c>
      <c r="D9" s="34" t="n">
        <v>69.61705</v>
      </c>
      <c r="E9" s="34"/>
      <c r="F9" s="34"/>
      <c r="G9" s="14"/>
      <c r="H9" s="15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customFormat="false" ht="13.85" hidden="false" customHeight="true" outlineLevel="0" collapsed="false">
      <c r="A10" s="35"/>
      <c r="B10" s="34"/>
      <c r="C10" s="34"/>
      <c r="D10" s="34"/>
      <c r="E10" s="34"/>
      <c r="F10" s="34"/>
      <c r="G10" s="22"/>
      <c r="H10" s="15"/>
      <c r="I10" s="6" t="s">
        <v>21</v>
      </c>
      <c r="J10" s="6" t="s">
        <v>12</v>
      </c>
      <c r="K10" s="6" t="s">
        <v>13</v>
      </c>
      <c r="L10" s="6" t="s">
        <v>14</v>
      </c>
      <c r="M10" s="6" t="s">
        <v>15</v>
      </c>
      <c r="N10" s="6" t="s">
        <v>16</v>
      </c>
      <c r="O10" s="6" t="s">
        <v>17</v>
      </c>
      <c r="P10" s="6" t="s">
        <v>18</v>
      </c>
      <c r="Q10" s="6" t="s">
        <v>19</v>
      </c>
      <c r="R10" s="25" t="s">
        <v>104</v>
      </c>
      <c r="S10" s="25" t="s">
        <v>105</v>
      </c>
      <c r="T10" s="25" t="s">
        <v>106</v>
      </c>
      <c r="U10" s="25" t="s">
        <v>107</v>
      </c>
      <c r="V10" s="36"/>
    </row>
    <row r="11" customFormat="false" ht="14.05" hidden="false" customHeight="true" outlineLevel="0" collapsed="false">
      <c r="A11" s="33" t="s">
        <v>108</v>
      </c>
      <c r="B11" s="34" t="n">
        <v>-14.002586</v>
      </c>
      <c r="C11" s="34" t="n">
        <v>-28.888612</v>
      </c>
      <c r="D11" s="34" t="n">
        <v>0.29581</v>
      </c>
      <c r="E11" s="34"/>
      <c r="F11" s="34"/>
      <c r="G11" s="14" t="s">
        <v>109</v>
      </c>
      <c r="H11" s="15" t="n">
        <v>209.811</v>
      </c>
      <c r="I11" s="16" t="n">
        <v>1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26</v>
      </c>
      <c r="O11" s="12" t="s">
        <v>27</v>
      </c>
      <c r="P11" s="12" t="s">
        <v>28</v>
      </c>
      <c r="Q11" s="12" t="s">
        <v>29</v>
      </c>
      <c r="R11" s="17" t="n">
        <f aca="false">H11+G50*B24+H50*B29+I50*B26+J50*B31</f>
        <v>-5.1169233</v>
      </c>
      <c r="S11" s="17" t="n">
        <f aca="false">R11*5</f>
        <v>-25.5846165</v>
      </c>
      <c r="T11" s="17" t="n">
        <f aca="false">R11*10</f>
        <v>-51.169233</v>
      </c>
      <c r="U11" s="17" t="n">
        <f aca="false">R11*15</f>
        <v>-76.7538495</v>
      </c>
      <c r="V11" s="19"/>
    </row>
    <row r="12" customFormat="false" ht="14.05" hidden="false" customHeight="true" outlineLevel="0" collapsed="false">
      <c r="A12" s="33" t="s">
        <v>110</v>
      </c>
      <c r="B12" s="34" t="n">
        <v>-31.773555</v>
      </c>
      <c r="C12" s="34" t="n">
        <v>-58.28722</v>
      </c>
      <c r="D12" s="34" t="n">
        <v>-6.607012</v>
      </c>
      <c r="E12" s="34"/>
      <c r="F12" s="34"/>
      <c r="G12" s="14"/>
      <c r="H12" s="15"/>
      <c r="I12" s="16" t="n">
        <v>2</v>
      </c>
      <c r="J12" s="12" t="s">
        <v>25</v>
      </c>
      <c r="K12" s="12" t="s">
        <v>39</v>
      </c>
      <c r="L12" s="12" t="s">
        <v>40</v>
      </c>
      <c r="M12" s="12" t="s">
        <v>25</v>
      </c>
      <c r="N12" s="12" t="s">
        <v>41</v>
      </c>
      <c r="O12" s="12" t="s">
        <v>36</v>
      </c>
      <c r="P12" s="12" t="s">
        <v>42</v>
      </c>
      <c r="Q12" s="12" t="s">
        <v>38</v>
      </c>
      <c r="R12" s="17" t="n">
        <f aca="false">H11+G50*B24+H53*B29+I52*B26+J50*B31+B13+B17+B21+B8</f>
        <v>325.6760835</v>
      </c>
      <c r="S12" s="17" t="n">
        <f aca="false">R12*5</f>
        <v>1628.3804175</v>
      </c>
      <c r="T12" s="17" t="n">
        <f aca="false">R12*10</f>
        <v>3256.760835</v>
      </c>
      <c r="U12" s="17" t="n">
        <f aca="false">R12*15</f>
        <v>4885.1412525</v>
      </c>
      <c r="V12" s="19"/>
    </row>
    <row r="13" customFormat="false" ht="14.05" hidden="false" customHeight="true" outlineLevel="0" collapsed="false">
      <c r="A13" s="33" t="s">
        <v>111</v>
      </c>
      <c r="B13" s="34" t="n">
        <v>-3.923653</v>
      </c>
      <c r="C13" s="34" t="n">
        <v>-95.222751</v>
      </c>
      <c r="D13" s="34" t="n">
        <v>88.645995</v>
      </c>
      <c r="E13" s="34"/>
      <c r="F13" s="34"/>
      <c r="G13" s="14"/>
      <c r="H13" s="15"/>
      <c r="I13" s="16" t="n">
        <v>3</v>
      </c>
      <c r="J13" s="12" t="s">
        <v>39</v>
      </c>
      <c r="K13" s="12" t="s">
        <v>40</v>
      </c>
      <c r="L13" s="12" t="s">
        <v>39</v>
      </c>
      <c r="M13" s="12" t="s">
        <v>34</v>
      </c>
      <c r="N13" s="12" t="s">
        <v>35</v>
      </c>
      <c r="O13" s="12" t="s">
        <v>36</v>
      </c>
      <c r="P13" s="12" t="s">
        <v>37</v>
      </c>
      <c r="Q13" s="12" t="s">
        <v>29</v>
      </c>
      <c r="R13" s="17"/>
      <c r="S13" s="17"/>
      <c r="T13" s="17"/>
      <c r="U13" s="17"/>
      <c r="V13" s="19"/>
    </row>
    <row r="14" customFormat="false" ht="14.05" hidden="false" customHeight="true" outlineLevel="0" collapsed="false">
      <c r="A14" s="33" t="s">
        <v>112</v>
      </c>
      <c r="B14" s="34" t="n">
        <v>47.551709</v>
      </c>
      <c r="C14" s="34" t="n">
        <v>-2.415832</v>
      </c>
      <c r="D14" s="34" t="n">
        <v>97.696224</v>
      </c>
      <c r="E14" s="34"/>
      <c r="F14" s="34"/>
      <c r="G14" s="14"/>
      <c r="H14" s="15"/>
      <c r="I14" s="16" t="n">
        <v>4</v>
      </c>
      <c r="J14" s="12" t="s">
        <v>34</v>
      </c>
      <c r="K14" s="12" t="s">
        <v>25</v>
      </c>
      <c r="L14" s="12" t="s">
        <v>25</v>
      </c>
      <c r="M14" s="12" t="s">
        <v>40</v>
      </c>
      <c r="N14" s="12" t="s">
        <v>26</v>
      </c>
      <c r="O14" s="12" t="s">
        <v>27</v>
      </c>
      <c r="P14" s="12" t="s">
        <v>28</v>
      </c>
      <c r="Q14" s="12" t="s">
        <v>38</v>
      </c>
      <c r="R14" s="17"/>
      <c r="S14" s="17"/>
      <c r="T14" s="17"/>
      <c r="U14" s="17"/>
      <c r="V14" s="19"/>
    </row>
    <row r="15" customFormat="false" ht="14.05" hidden="false" customHeight="true" outlineLevel="0" collapsed="false">
      <c r="A15" s="33" t="s">
        <v>113</v>
      </c>
      <c r="B15" s="34" t="n">
        <v>91.426048</v>
      </c>
      <c r="C15" s="34" t="n">
        <v>5.671404</v>
      </c>
      <c r="D15" s="34" t="n">
        <v>182.840901</v>
      </c>
      <c r="E15" s="34"/>
      <c r="F15" s="34"/>
      <c r="G15" s="14"/>
      <c r="H15" s="15"/>
      <c r="I15" s="20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customFormat="false" ht="14.05" hidden="false" customHeight="true" outlineLevel="0" collapsed="false">
      <c r="A16" s="33" t="s">
        <v>61</v>
      </c>
      <c r="B16" s="34" t="n">
        <v>-57.274323</v>
      </c>
      <c r="C16" s="34" t="n">
        <v>-72.540977</v>
      </c>
      <c r="D16" s="34" t="n">
        <v>-43.586447</v>
      </c>
      <c r="E16" s="34"/>
      <c r="F16" s="34"/>
      <c r="G16" s="14"/>
      <c r="H16" s="15"/>
      <c r="I16" s="20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customFormat="false" ht="14.05" hidden="false" customHeight="true" outlineLevel="0" collapsed="false">
      <c r="A17" s="33" t="s">
        <v>114</v>
      </c>
      <c r="B17" s="34" t="n">
        <v>337.73539</v>
      </c>
      <c r="C17" s="34" t="n">
        <v>284.857651</v>
      </c>
      <c r="D17" s="34" t="n">
        <v>400.888127</v>
      </c>
      <c r="E17" s="34"/>
      <c r="F17" s="34"/>
      <c r="G17" s="14"/>
      <c r="H17" s="15"/>
      <c r="I17" s="20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customFormat="false" ht="14.05" hidden="false" customHeight="true" outlineLevel="0" collapsed="false">
      <c r="A18" s="33" t="s">
        <v>63</v>
      </c>
      <c r="B18" s="34" t="n">
        <v>-29.628547</v>
      </c>
      <c r="C18" s="34" t="n">
        <v>-47.473978</v>
      </c>
      <c r="D18" s="34" t="n">
        <v>-12.961537</v>
      </c>
      <c r="E18" s="34"/>
      <c r="F18" s="34"/>
      <c r="G18" s="14"/>
      <c r="H18" s="15"/>
      <c r="I18" s="20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customFormat="false" ht="16.3" hidden="false" customHeight="true" outlineLevel="0" collapsed="false">
      <c r="A19" s="35"/>
      <c r="B19" s="34"/>
      <c r="C19" s="34"/>
      <c r="D19" s="34"/>
      <c r="E19" s="34"/>
      <c r="F19" s="34"/>
      <c r="G19" s="22"/>
      <c r="H19" s="15"/>
      <c r="I19" s="6" t="s">
        <v>21</v>
      </c>
      <c r="J19" s="6" t="s">
        <v>12</v>
      </c>
      <c r="K19" s="6" t="s">
        <v>13</v>
      </c>
      <c r="L19" s="6" t="s">
        <v>14</v>
      </c>
      <c r="M19" s="6" t="s">
        <v>15</v>
      </c>
      <c r="N19" s="6" t="s">
        <v>16</v>
      </c>
      <c r="O19" s="6" t="s">
        <v>17</v>
      </c>
      <c r="P19" s="6" t="s">
        <v>18</v>
      </c>
      <c r="Q19" s="6" t="s">
        <v>19</v>
      </c>
      <c r="R19" s="25" t="s">
        <v>115</v>
      </c>
      <c r="S19" s="36"/>
      <c r="T19" s="36"/>
      <c r="U19" s="36"/>
      <c r="V19" s="36"/>
    </row>
    <row r="20" customFormat="false" ht="14.05" hidden="false" customHeight="true" outlineLevel="0" collapsed="false">
      <c r="A20" s="33" t="s">
        <v>116</v>
      </c>
      <c r="B20" s="34" t="n">
        <v>-27.995806</v>
      </c>
      <c r="C20" s="34" t="n">
        <v>-45.542568</v>
      </c>
      <c r="D20" s="34" t="n">
        <v>-10.699251</v>
      </c>
      <c r="E20" s="34"/>
      <c r="F20" s="34"/>
      <c r="G20" s="14" t="s">
        <v>117</v>
      </c>
      <c r="H20" s="24" t="n">
        <v>-4580.419016</v>
      </c>
      <c r="I20" s="16" t="n">
        <v>1</v>
      </c>
      <c r="J20" s="12" t="s">
        <v>25</v>
      </c>
      <c r="K20" s="12" t="s">
        <v>25</v>
      </c>
      <c r="L20" s="12" t="s">
        <v>25</v>
      </c>
      <c r="M20" s="13"/>
      <c r="N20" s="13"/>
      <c r="O20" s="13"/>
      <c r="P20" s="12" t="s">
        <v>28</v>
      </c>
      <c r="Q20" s="13"/>
      <c r="R20" s="17" t="n">
        <f aca="false">H20+G50*B34+H50*B36+I50*B32</f>
        <v>-2548.2406067</v>
      </c>
      <c r="S20" s="19"/>
      <c r="T20" s="19"/>
      <c r="U20" s="13"/>
      <c r="V20" s="13"/>
    </row>
    <row r="21" customFormat="false" ht="15" hidden="false" customHeight="true" outlineLevel="0" collapsed="false">
      <c r="A21" s="33" t="s">
        <v>118</v>
      </c>
      <c r="B21" s="34" t="n">
        <v>115.208709</v>
      </c>
      <c r="C21" s="34" t="n">
        <v>61.380158</v>
      </c>
      <c r="D21" s="34" t="n">
        <v>173.950178</v>
      </c>
      <c r="E21" s="34"/>
      <c r="F21" s="34"/>
      <c r="G21" s="14"/>
      <c r="H21" s="24"/>
      <c r="I21" s="16" t="n">
        <v>2</v>
      </c>
      <c r="J21" s="12" t="s">
        <v>25</v>
      </c>
      <c r="K21" s="12" t="s">
        <v>39</v>
      </c>
      <c r="L21" s="12" t="s">
        <v>40</v>
      </c>
      <c r="M21" s="13"/>
      <c r="N21" s="13"/>
      <c r="O21" s="13"/>
      <c r="P21" s="12" t="s">
        <v>42</v>
      </c>
      <c r="Q21" s="13"/>
      <c r="R21" s="17" t="n">
        <f aca="false">H20+G50*B34+H53*B36+I52*B32+B38</f>
        <v>-2127.7410505</v>
      </c>
      <c r="S21" s="19"/>
      <c r="T21" s="6" t="s">
        <v>21</v>
      </c>
      <c r="U21" s="6" t="s">
        <v>119</v>
      </c>
      <c r="V21" s="14" t="s">
        <v>120</v>
      </c>
    </row>
    <row r="22" customFormat="false" ht="14.05" hidden="false" customHeight="true" outlineLevel="0" collapsed="false">
      <c r="A22" s="33" t="s">
        <v>121</v>
      </c>
      <c r="B22" s="34" t="n">
        <v>138.278127</v>
      </c>
      <c r="C22" s="34" t="n">
        <v>82.180407</v>
      </c>
      <c r="D22" s="34" t="n">
        <v>199.298909</v>
      </c>
      <c r="E22" s="34"/>
      <c r="F22" s="34"/>
      <c r="G22" s="14"/>
      <c r="H22" s="24"/>
      <c r="I22" s="16" t="n">
        <v>3</v>
      </c>
      <c r="J22" s="12" t="s">
        <v>39</v>
      </c>
      <c r="K22" s="12" t="s">
        <v>40</v>
      </c>
      <c r="L22" s="12" t="s">
        <v>39</v>
      </c>
      <c r="M22" s="13"/>
      <c r="N22" s="13"/>
      <c r="O22" s="13"/>
      <c r="P22" s="12" t="s">
        <v>37</v>
      </c>
      <c r="Q22" s="13"/>
      <c r="R22" s="17"/>
      <c r="S22" s="19"/>
      <c r="T22" s="16" t="n">
        <v>1</v>
      </c>
      <c r="U22" s="12" t="s">
        <v>122</v>
      </c>
      <c r="V22" s="19" t="n">
        <f aca="false">U2+S11+R29</f>
        <v>5799.4125601</v>
      </c>
    </row>
    <row r="23" customFormat="false" ht="14.05" hidden="false" customHeight="true" outlineLevel="0" collapsed="false">
      <c r="A23" s="33" t="s">
        <v>123</v>
      </c>
      <c r="B23" s="34" t="n">
        <v>-0.921523</v>
      </c>
      <c r="C23" s="34" t="n">
        <v>-1.569187</v>
      </c>
      <c r="D23" s="34" t="n">
        <v>-0.312689</v>
      </c>
      <c r="E23" s="34"/>
      <c r="F23" s="34"/>
      <c r="G23" s="14"/>
      <c r="H23" s="24"/>
      <c r="I23" s="16" t="n">
        <v>4</v>
      </c>
      <c r="J23" s="12" t="s">
        <v>34</v>
      </c>
      <c r="K23" s="12" t="s">
        <v>25</v>
      </c>
      <c r="L23" s="12" t="s">
        <v>25</v>
      </c>
      <c r="M23" s="13"/>
      <c r="N23" s="13"/>
      <c r="O23" s="13"/>
      <c r="P23" s="12" t="s">
        <v>28</v>
      </c>
      <c r="Q23" s="13"/>
      <c r="R23" s="17"/>
      <c r="S23" s="19"/>
      <c r="T23" s="16" t="n">
        <v>2</v>
      </c>
      <c r="U23" s="12" t="s">
        <v>122</v>
      </c>
      <c r="V23" s="19" t="n">
        <f aca="false">U3+S12+R30</f>
        <v>6979.0007795</v>
      </c>
    </row>
    <row r="24" customFormat="false" ht="14.05" hidden="false" customHeight="true" outlineLevel="0" collapsed="false">
      <c r="A24" s="33" t="s">
        <v>124</v>
      </c>
      <c r="B24" s="34" t="n">
        <v>0.578845</v>
      </c>
      <c r="C24" s="34" t="n">
        <v>-1.519028</v>
      </c>
      <c r="D24" s="34" t="n">
        <v>2.638819</v>
      </c>
      <c r="E24" s="34"/>
      <c r="F24" s="34"/>
      <c r="G24" s="14"/>
      <c r="H24" s="24"/>
      <c r="I24" s="20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6" t="n">
        <v>3</v>
      </c>
      <c r="U24" s="12" t="s">
        <v>122</v>
      </c>
      <c r="V24" s="19"/>
    </row>
    <row r="25" customFormat="false" ht="14.05" hidden="false" customHeight="true" outlineLevel="0" collapsed="false">
      <c r="A25" s="33" t="s">
        <v>125</v>
      </c>
      <c r="B25" s="34" t="n">
        <v>0.784152</v>
      </c>
      <c r="C25" s="34" t="n">
        <v>-3.029242</v>
      </c>
      <c r="D25" s="34" t="n">
        <v>4.635471</v>
      </c>
      <c r="E25" s="34"/>
      <c r="F25" s="34"/>
      <c r="G25" s="14"/>
      <c r="H25" s="24"/>
      <c r="I25" s="20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6" t="n">
        <v>4</v>
      </c>
      <c r="U25" s="12" t="s">
        <v>122</v>
      </c>
      <c r="V25" s="19"/>
    </row>
    <row r="26" customFormat="false" ht="14.05" hidden="false" customHeight="true" outlineLevel="0" collapsed="false">
      <c r="A26" s="33" t="s">
        <v>126</v>
      </c>
      <c r="B26" s="34" t="n">
        <v>6.447292</v>
      </c>
      <c r="C26" s="34" t="n">
        <v>-6.139322</v>
      </c>
      <c r="D26" s="34" t="n">
        <v>19.084287</v>
      </c>
      <c r="E26" s="34"/>
      <c r="F26" s="34"/>
      <c r="G26" s="14"/>
      <c r="H26" s="24"/>
      <c r="I26" s="20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customFormat="false" ht="14.05" hidden="false" customHeight="true" outlineLevel="0" collapsed="false">
      <c r="A27" s="33" t="s">
        <v>127</v>
      </c>
      <c r="B27" s="34" t="n">
        <v>4.832092</v>
      </c>
      <c r="C27" s="34" t="n">
        <v>2.482676</v>
      </c>
      <c r="D27" s="34" t="n">
        <v>7.371609</v>
      </c>
      <c r="E27" s="34"/>
      <c r="F27" s="34"/>
      <c r="G27" s="14"/>
      <c r="H27" s="24"/>
      <c r="I27" s="20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customFormat="false" ht="18.45" hidden="false" customHeight="true" outlineLevel="0" collapsed="false">
      <c r="A28" s="35"/>
      <c r="B28" s="34"/>
      <c r="C28" s="34"/>
      <c r="D28" s="34"/>
      <c r="E28" s="34"/>
      <c r="F28" s="34"/>
      <c r="G28" s="22"/>
      <c r="H28" s="15"/>
      <c r="I28" s="6" t="s">
        <v>21</v>
      </c>
      <c r="J28" s="6" t="s">
        <v>12</v>
      </c>
      <c r="K28" s="6" t="s">
        <v>13</v>
      </c>
      <c r="L28" s="6" t="s">
        <v>14</v>
      </c>
      <c r="M28" s="6" t="s">
        <v>15</v>
      </c>
      <c r="N28" s="6" t="s">
        <v>16</v>
      </c>
      <c r="O28" s="6" t="s">
        <v>17</v>
      </c>
      <c r="P28" s="6" t="s">
        <v>18</v>
      </c>
      <c r="Q28" s="6" t="s">
        <v>19</v>
      </c>
      <c r="R28" s="25" t="s">
        <v>128</v>
      </c>
      <c r="S28" s="36"/>
      <c r="T28" s="6" t="s">
        <v>21</v>
      </c>
      <c r="U28" s="6" t="s">
        <v>129</v>
      </c>
      <c r="V28" s="14" t="s">
        <v>120</v>
      </c>
    </row>
    <row r="29" customFormat="false" ht="14.05" hidden="false" customHeight="true" outlineLevel="0" collapsed="false">
      <c r="A29" s="33" t="s">
        <v>130</v>
      </c>
      <c r="B29" s="34" t="n">
        <v>-26.480482</v>
      </c>
      <c r="C29" s="34" t="n">
        <v>-35.793311</v>
      </c>
      <c r="D29" s="34" t="n">
        <v>-18.284516</v>
      </c>
      <c r="E29" s="34"/>
      <c r="F29" s="34"/>
      <c r="G29" s="25" t="s">
        <v>131</v>
      </c>
      <c r="H29" s="15" t="n">
        <v>2554.372</v>
      </c>
      <c r="I29" s="16" t="n">
        <v>1</v>
      </c>
      <c r="J29" s="12" t="s">
        <v>25</v>
      </c>
      <c r="K29" s="12" t="s">
        <v>25</v>
      </c>
      <c r="L29" s="12" t="s">
        <v>25</v>
      </c>
      <c r="M29" s="13"/>
      <c r="N29" s="13"/>
      <c r="O29" s="13"/>
      <c r="P29" s="12" t="s">
        <v>28</v>
      </c>
      <c r="Q29" s="13"/>
      <c r="R29" s="17" t="n">
        <f aca="false">H29+G50*B35+H50*B37+I50*B33</f>
        <v>1247.6464916</v>
      </c>
      <c r="S29" s="19"/>
      <c r="T29" s="16" t="n">
        <v>1</v>
      </c>
      <c r="U29" s="12" t="s">
        <v>132</v>
      </c>
      <c r="V29" s="19" t="n">
        <f aca="false">S2+U11</f>
        <v>838.7162875</v>
      </c>
    </row>
    <row r="30" customFormat="false" ht="14.05" hidden="false" customHeight="true" outlineLevel="0" collapsed="false">
      <c r="A30" s="33" t="s">
        <v>133</v>
      </c>
      <c r="B30" s="34" t="n">
        <v>0.003364</v>
      </c>
      <c r="C30" s="34" t="n">
        <v>-0.082471</v>
      </c>
      <c r="D30" s="34" t="n">
        <v>0.093346</v>
      </c>
      <c r="E30" s="34"/>
      <c r="F30" s="34"/>
      <c r="G30" s="25"/>
      <c r="H30" s="15"/>
      <c r="I30" s="16" t="n">
        <v>2</v>
      </c>
      <c r="J30" s="12" t="s">
        <v>25</v>
      </c>
      <c r="K30" s="12" t="s">
        <v>39</v>
      </c>
      <c r="L30" s="12" t="s">
        <v>40</v>
      </c>
      <c r="M30" s="13"/>
      <c r="N30" s="13"/>
      <c r="O30" s="13"/>
      <c r="P30" s="12" t="s">
        <v>42</v>
      </c>
      <c r="Q30" s="13"/>
      <c r="R30" s="17" t="n">
        <f aca="false">H29+G50*B35+H53*B37+I52*B33+B39</f>
        <v>664.982737</v>
      </c>
      <c r="S30" s="19"/>
      <c r="T30" s="16" t="n">
        <v>2</v>
      </c>
      <c r="U30" s="12" t="s">
        <v>132</v>
      </c>
      <c r="V30" s="19" t="n">
        <f aca="false">S3+U12</f>
        <v>5822.2687775</v>
      </c>
    </row>
    <row r="31" customFormat="false" ht="14.05" hidden="false" customHeight="true" outlineLevel="0" collapsed="false">
      <c r="A31" s="33" t="s">
        <v>134</v>
      </c>
      <c r="B31" s="34" t="n">
        <v>-0.154823</v>
      </c>
      <c r="C31" s="34" t="n">
        <v>-0.452609</v>
      </c>
      <c r="D31" s="34" t="n">
        <v>0.132729</v>
      </c>
      <c r="E31" s="34"/>
      <c r="F31" s="34"/>
      <c r="G31" s="25"/>
      <c r="H31" s="15"/>
      <c r="I31" s="16" t="n">
        <v>3</v>
      </c>
      <c r="J31" s="12" t="s">
        <v>39</v>
      </c>
      <c r="K31" s="12" t="s">
        <v>40</v>
      </c>
      <c r="L31" s="12" t="s">
        <v>39</v>
      </c>
      <c r="M31" s="13"/>
      <c r="N31" s="13"/>
      <c r="O31" s="13"/>
      <c r="P31" s="12" t="s">
        <v>37</v>
      </c>
      <c r="Q31" s="13"/>
      <c r="R31" s="17"/>
      <c r="S31" s="19"/>
      <c r="T31" s="16" t="n">
        <v>3</v>
      </c>
      <c r="U31" s="12" t="s">
        <v>132</v>
      </c>
      <c r="V31" s="19"/>
    </row>
    <row r="32" customFormat="false" ht="14.05" hidden="false" customHeight="true" outlineLevel="0" collapsed="false">
      <c r="A32" s="33" t="s">
        <v>77</v>
      </c>
      <c r="B32" s="34" t="n">
        <v>-147.560572</v>
      </c>
      <c r="C32" s="34" t="n">
        <v>-332.611608</v>
      </c>
      <c r="D32" s="34" t="n">
        <v>32.764829</v>
      </c>
      <c r="E32" s="34"/>
      <c r="F32" s="34"/>
      <c r="G32" s="25"/>
      <c r="H32" s="15"/>
      <c r="I32" s="16" t="n">
        <v>4</v>
      </c>
      <c r="J32" s="12" t="s">
        <v>34</v>
      </c>
      <c r="K32" s="12" t="s">
        <v>25</v>
      </c>
      <c r="L32" s="12" t="s">
        <v>25</v>
      </c>
      <c r="M32" s="13"/>
      <c r="N32" s="13"/>
      <c r="O32" s="13"/>
      <c r="P32" s="12" t="s">
        <v>28</v>
      </c>
      <c r="Q32" s="13"/>
      <c r="R32" s="17"/>
      <c r="S32" s="19"/>
      <c r="T32" s="16" t="n">
        <v>4</v>
      </c>
      <c r="U32" s="12" t="s">
        <v>132</v>
      </c>
      <c r="V32" s="19"/>
    </row>
    <row r="33" customFormat="false" ht="14.05" hidden="false" customHeight="true" outlineLevel="0" collapsed="false">
      <c r="A33" s="33" t="s">
        <v>135</v>
      </c>
      <c r="B33" s="34" t="n">
        <v>-249.088079</v>
      </c>
      <c r="C33" s="34" t="n">
        <v>-400.855286</v>
      </c>
      <c r="D33" s="34" t="n">
        <v>-108.350791</v>
      </c>
      <c r="E33" s="34"/>
      <c r="F33" s="34"/>
      <c r="G33" s="25"/>
      <c r="H33" s="15"/>
      <c r="I33" s="20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customFormat="false" ht="14.05" hidden="false" customHeight="true" outlineLevel="0" collapsed="false">
      <c r="A34" s="33" t="s">
        <v>136</v>
      </c>
      <c r="B34" s="34" t="n">
        <v>33.137249</v>
      </c>
      <c r="C34" s="34" t="n">
        <v>3.161701</v>
      </c>
      <c r="D34" s="34" t="n">
        <v>65.472267</v>
      </c>
      <c r="E34" s="34"/>
      <c r="F34" s="34"/>
      <c r="G34" s="25"/>
      <c r="H34" s="15"/>
      <c r="I34" s="20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customFormat="false" ht="15" hidden="false" customHeight="true" outlineLevel="0" collapsed="false">
      <c r="A35" s="33" t="s">
        <v>80</v>
      </c>
      <c r="B35" s="34" t="n">
        <v>-18.529856</v>
      </c>
      <c r="C35" s="34" t="n">
        <v>-43.547867</v>
      </c>
      <c r="D35" s="34" t="n">
        <v>6.356726</v>
      </c>
      <c r="E35" s="34"/>
      <c r="F35" s="34"/>
      <c r="G35" s="25"/>
      <c r="H35" s="15"/>
      <c r="I35" s="20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6" t="s">
        <v>21</v>
      </c>
      <c r="U35" s="6" t="s">
        <v>137</v>
      </c>
      <c r="V35" s="14" t="s">
        <v>120</v>
      </c>
    </row>
    <row r="36" customFormat="false" ht="14.05" hidden="false" customHeight="true" outlineLevel="0" collapsed="false">
      <c r="A36" s="33" t="s">
        <v>138</v>
      </c>
      <c r="B36" s="34" t="n">
        <v>69.11419</v>
      </c>
      <c r="C36" s="34" t="n">
        <v>-40.289349</v>
      </c>
      <c r="D36" s="34" t="n">
        <v>183.368606</v>
      </c>
      <c r="E36" s="34"/>
      <c r="F36" s="34"/>
      <c r="G36" s="25"/>
      <c r="H36" s="15"/>
      <c r="I36" s="20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6" t="n">
        <v>1</v>
      </c>
      <c r="U36" s="12" t="s">
        <v>139</v>
      </c>
      <c r="V36" s="19" t="n">
        <f aca="false">T2+S11+R29</f>
        <v>3510.7372176</v>
      </c>
    </row>
    <row r="37" customFormat="false" ht="14.05" hidden="false" customHeight="true" outlineLevel="0" collapsed="false">
      <c r="A37" s="33" t="s">
        <v>140</v>
      </c>
      <c r="B37" s="34" t="n">
        <v>63.692844</v>
      </c>
      <c r="C37" s="34" t="n">
        <v>-25.457301</v>
      </c>
      <c r="D37" s="34" t="n">
        <v>157.001121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16" t="n">
        <v>2</v>
      </c>
      <c r="U37" s="12" t="s">
        <v>139</v>
      </c>
      <c r="V37" s="37" t="n">
        <f aca="false">T3+S12+R30</f>
        <v>4636.181967</v>
      </c>
    </row>
    <row r="38" customFormat="false" ht="14.05" hidden="false" customHeight="true" outlineLevel="0" collapsed="false">
      <c r="A38" s="33" t="s">
        <v>141</v>
      </c>
      <c r="B38" s="34" t="n">
        <v>645.748741</v>
      </c>
      <c r="C38" s="34" t="n">
        <v>-249.532867</v>
      </c>
      <c r="D38" s="34" t="n">
        <v>1559.204284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16" t="n">
        <v>3</v>
      </c>
      <c r="U38" s="12" t="s">
        <v>139</v>
      </c>
      <c r="V38" s="34"/>
    </row>
    <row r="39" customFormat="false" ht="14.05" hidden="false" customHeight="true" outlineLevel="0" collapsed="false">
      <c r="A39" s="33" t="s">
        <v>142</v>
      </c>
      <c r="B39" s="34" t="n">
        <v>9.464338</v>
      </c>
      <c r="C39" s="34" t="n">
        <v>-681.780979</v>
      </c>
      <c r="D39" s="34" t="n">
        <v>699.31444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16" t="n">
        <v>4</v>
      </c>
      <c r="U39" s="12" t="s">
        <v>139</v>
      </c>
      <c r="V39" s="34"/>
    </row>
    <row r="40" customFormat="false" ht="14" hidden="false" customHeight="true" outlineLevel="0" collapsed="false">
      <c r="A40" s="33" t="s">
        <v>143</v>
      </c>
      <c r="B40" s="34" t="n">
        <v>797.743415</v>
      </c>
      <c r="C40" s="34" t="n">
        <v>-77.485507</v>
      </c>
      <c r="D40" s="34" t="n">
        <v>1683.057336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customFormat="false" ht="14" hidden="false" customHeight="true" outlineLevel="0" collapsed="false">
      <c r="A41" s="33" t="s">
        <v>144</v>
      </c>
      <c r="B41" s="34" t="n">
        <v>93.846284</v>
      </c>
      <c r="C41" s="34" t="n">
        <v>-603.909473</v>
      </c>
      <c r="D41" s="34" t="n">
        <v>794.084809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customFormat="false" ht="15" hidden="false" customHeight="true" outlineLevel="0" collapsed="false">
      <c r="A42" s="35"/>
      <c r="B42" s="34"/>
      <c r="C42" s="34"/>
      <c r="D42" s="34"/>
      <c r="E42" s="21"/>
      <c r="F42" s="34"/>
      <c r="G42" s="6" t="s">
        <v>12</v>
      </c>
      <c r="H42" s="6" t="s">
        <v>13</v>
      </c>
      <c r="I42" s="6" t="s">
        <v>14</v>
      </c>
      <c r="J42" s="6" t="s">
        <v>15</v>
      </c>
      <c r="K42" s="21"/>
      <c r="L42" s="6" t="s">
        <v>16</v>
      </c>
      <c r="M42" s="6" t="s">
        <v>17</v>
      </c>
      <c r="N42" s="6" t="s">
        <v>18</v>
      </c>
      <c r="O42" s="6" t="s">
        <v>19</v>
      </c>
      <c r="P42" s="21"/>
      <c r="Q42" s="34"/>
      <c r="R42" s="34"/>
      <c r="S42" s="34"/>
      <c r="T42" s="34"/>
      <c r="U42" s="34"/>
      <c r="V42" s="34"/>
    </row>
    <row r="43" customFormat="false" ht="14.05" hidden="false" customHeight="true" outlineLevel="0" collapsed="false">
      <c r="A43" s="35"/>
      <c r="B43" s="34"/>
      <c r="C43" s="34"/>
      <c r="D43" s="34"/>
      <c r="E43" s="21"/>
      <c r="F43" s="34"/>
      <c r="G43" s="12" t="s">
        <v>25</v>
      </c>
      <c r="H43" s="12" t="s">
        <v>25</v>
      </c>
      <c r="I43" s="12" t="s">
        <v>25</v>
      </c>
      <c r="J43" s="12" t="s">
        <v>25</v>
      </c>
      <c r="K43" s="21"/>
      <c r="L43" s="12" t="s">
        <v>26</v>
      </c>
      <c r="M43" s="12" t="s">
        <v>27</v>
      </c>
      <c r="N43" s="12" t="s">
        <v>28</v>
      </c>
      <c r="O43" s="12" t="s">
        <v>29</v>
      </c>
      <c r="P43" s="21"/>
      <c r="Q43" s="34"/>
      <c r="R43" s="34"/>
      <c r="S43" s="34"/>
      <c r="T43" s="34"/>
      <c r="U43" s="34"/>
      <c r="V43" s="34"/>
    </row>
    <row r="44" customFormat="false" ht="15" hidden="false" customHeight="true" outlineLevel="0" collapsed="false">
      <c r="A44" s="35"/>
      <c r="B44" s="34"/>
      <c r="C44" s="34"/>
      <c r="D44" s="34"/>
      <c r="E44" s="21"/>
      <c r="F44" s="34"/>
      <c r="G44" s="12" t="s">
        <v>34</v>
      </c>
      <c r="H44" s="12" t="s">
        <v>34</v>
      </c>
      <c r="I44" s="12" t="s">
        <v>34</v>
      </c>
      <c r="J44" s="12" t="s">
        <v>34</v>
      </c>
      <c r="K44" s="21"/>
      <c r="L44" s="12" t="s">
        <v>35</v>
      </c>
      <c r="M44" s="12" t="s">
        <v>36</v>
      </c>
      <c r="N44" s="12" t="s">
        <v>37</v>
      </c>
      <c r="O44" s="12" t="s">
        <v>38</v>
      </c>
      <c r="P44" s="21"/>
      <c r="Q44" s="34"/>
      <c r="R44" s="34"/>
      <c r="S44" s="34"/>
      <c r="T44" s="6" t="s">
        <v>21</v>
      </c>
      <c r="U44" s="6" t="s">
        <v>145</v>
      </c>
      <c r="V44" s="14" t="s">
        <v>120</v>
      </c>
    </row>
    <row r="45" customFormat="false" ht="14.05" hidden="false" customHeight="true" outlineLevel="0" collapsed="false">
      <c r="A45" s="35"/>
      <c r="B45" s="34"/>
      <c r="C45" s="34"/>
      <c r="D45" s="34"/>
      <c r="E45" s="21"/>
      <c r="F45" s="34"/>
      <c r="G45" s="12" t="s">
        <v>40</v>
      </c>
      <c r="H45" s="12" t="s">
        <v>40</v>
      </c>
      <c r="I45" s="12" t="s">
        <v>40</v>
      </c>
      <c r="J45" s="12" t="s">
        <v>40</v>
      </c>
      <c r="K45" s="21"/>
      <c r="L45" s="12" t="s">
        <v>41</v>
      </c>
      <c r="M45" s="13"/>
      <c r="N45" s="12" t="s">
        <v>42</v>
      </c>
      <c r="O45" s="13"/>
      <c r="P45" s="21"/>
      <c r="Q45" s="34"/>
      <c r="R45" s="34"/>
      <c r="S45" s="34"/>
      <c r="T45" s="16" t="n">
        <v>1</v>
      </c>
      <c r="U45" s="12" t="s">
        <v>146</v>
      </c>
      <c r="V45" s="37" t="n">
        <f aca="false">S2+T11+R29</f>
        <v>2111.9473956</v>
      </c>
    </row>
    <row r="46" customFormat="false" ht="14.05" hidden="false" customHeight="true" outlineLevel="0" collapsed="false">
      <c r="A46" s="35"/>
      <c r="B46" s="34"/>
      <c r="C46" s="34"/>
      <c r="D46" s="34"/>
      <c r="E46" s="13"/>
      <c r="F46" s="34"/>
      <c r="G46" s="12" t="s">
        <v>39</v>
      </c>
      <c r="H46" s="12" t="s">
        <v>39</v>
      </c>
      <c r="I46" s="12" t="s">
        <v>39</v>
      </c>
      <c r="J46" s="12" t="s">
        <v>39</v>
      </c>
      <c r="K46" s="21"/>
      <c r="L46" s="12" t="s">
        <v>46</v>
      </c>
      <c r="M46" s="19"/>
      <c r="N46" s="19"/>
      <c r="O46" s="19"/>
      <c r="P46" s="21"/>
      <c r="Q46" s="34"/>
      <c r="R46" s="34"/>
      <c r="S46" s="34"/>
      <c r="T46" s="16" t="n">
        <v>2</v>
      </c>
      <c r="U46" s="12" t="s">
        <v>146</v>
      </c>
      <c r="V46" s="37" t="n">
        <f aca="false">S3+T12+R30</f>
        <v>4858.871097</v>
      </c>
    </row>
    <row r="47" customFormat="false" ht="14.05" hidden="false" customHeight="true" outlineLevel="0" collapsed="false">
      <c r="A47" s="35"/>
      <c r="B47" s="34"/>
      <c r="C47" s="34"/>
      <c r="D47" s="34"/>
      <c r="E47" s="34"/>
      <c r="F47" s="34"/>
      <c r="G47" s="11"/>
      <c r="H47" s="11"/>
      <c r="I47" s="11"/>
      <c r="J47" s="11"/>
      <c r="K47" s="21"/>
      <c r="L47" s="11"/>
      <c r="M47" s="11"/>
      <c r="N47" s="11"/>
      <c r="O47" s="11"/>
      <c r="P47" s="11"/>
      <c r="Q47" s="34"/>
      <c r="R47" s="34"/>
      <c r="S47" s="34"/>
      <c r="T47" s="16" t="n">
        <v>3</v>
      </c>
      <c r="U47" s="12" t="s">
        <v>146</v>
      </c>
      <c r="V47" s="34"/>
    </row>
    <row r="48" customFormat="false" ht="14.05" hidden="false" customHeight="true" outlineLevel="0" collapsed="false">
      <c r="A48" s="35"/>
      <c r="B48" s="34"/>
      <c r="C48" s="34"/>
      <c r="D48" s="34"/>
      <c r="E48" s="34"/>
      <c r="F48" s="34"/>
      <c r="G48" s="11"/>
      <c r="H48" s="11"/>
      <c r="I48" s="11"/>
      <c r="J48" s="11"/>
      <c r="K48" s="21"/>
      <c r="L48" s="11"/>
      <c r="M48" s="11"/>
      <c r="N48" s="11"/>
      <c r="O48" s="11"/>
      <c r="P48" s="11"/>
      <c r="Q48" s="34"/>
      <c r="R48" s="34"/>
      <c r="S48" s="34"/>
      <c r="T48" s="16" t="n">
        <v>4</v>
      </c>
      <c r="U48" s="12" t="s">
        <v>146</v>
      </c>
      <c r="V48" s="34"/>
    </row>
    <row r="49" customFormat="false" ht="15" hidden="false" customHeight="true" outlineLevel="0" collapsed="false">
      <c r="A49" s="35"/>
      <c r="B49" s="34"/>
      <c r="C49" s="34"/>
      <c r="D49" s="34"/>
      <c r="E49" s="34"/>
      <c r="F49" s="34"/>
      <c r="G49" s="6" t="s">
        <v>12</v>
      </c>
      <c r="H49" s="6" t="s">
        <v>13</v>
      </c>
      <c r="I49" s="6" t="s">
        <v>14</v>
      </c>
      <c r="J49" s="6" t="s">
        <v>15</v>
      </c>
      <c r="K49" s="21"/>
      <c r="L49" s="6" t="s">
        <v>147</v>
      </c>
      <c r="M49" s="6" t="s">
        <v>17</v>
      </c>
      <c r="N49" s="6" t="s">
        <v>18</v>
      </c>
      <c r="O49" s="6" t="s">
        <v>19</v>
      </c>
      <c r="P49" s="21"/>
      <c r="Q49" s="34"/>
      <c r="R49" s="34"/>
      <c r="S49" s="34"/>
      <c r="T49" s="34"/>
      <c r="U49" s="34"/>
      <c r="V49" s="34"/>
    </row>
    <row r="50" customFormat="false" ht="15" hidden="false" customHeight="true" outlineLevel="0" collapsed="false">
      <c r="A50" s="35"/>
      <c r="B50" s="34"/>
      <c r="C50" s="34"/>
      <c r="D50" s="34"/>
      <c r="E50" s="34"/>
      <c r="F50" s="34"/>
      <c r="G50" s="23" t="n">
        <v>56.5</v>
      </c>
      <c r="H50" s="23" t="n">
        <v>10</v>
      </c>
      <c r="I50" s="23" t="n">
        <v>3.6</v>
      </c>
      <c r="J50" s="23" t="n">
        <v>39</v>
      </c>
      <c r="K50" s="21"/>
      <c r="L50" s="12" t="s">
        <v>148</v>
      </c>
      <c r="M50" s="12" t="s">
        <v>27</v>
      </c>
      <c r="N50" s="12" t="s">
        <v>28</v>
      </c>
      <c r="O50" s="12" t="s">
        <v>29</v>
      </c>
      <c r="P50" s="21"/>
      <c r="Q50" s="34"/>
      <c r="R50" s="34"/>
      <c r="S50" s="34"/>
      <c r="T50" s="6" t="s">
        <v>21</v>
      </c>
      <c r="U50" s="6" t="s">
        <v>149</v>
      </c>
      <c r="V50" s="14" t="s">
        <v>120</v>
      </c>
    </row>
    <row r="51" customFormat="false" ht="14.05" hidden="false" customHeight="true" outlineLevel="0" collapsed="false">
      <c r="A51" s="35"/>
      <c r="B51" s="34"/>
      <c r="C51" s="34"/>
      <c r="D51" s="34"/>
      <c r="E51" s="34"/>
      <c r="F51" s="34"/>
      <c r="G51" s="23" t="n">
        <v>25</v>
      </c>
      <c r="H51" s="23" t="n">
        <v>2</v>
      </c>
      <c r="I51" s="23" t="n">
        <v>1</v>
      </c>
      <c r="J51" s="23" t="n">
        <v>0</v>
      </c>
      <c r="K51" s="21"/>
      <c r="L51" s="12" t="s">
        <v>150</v>
      </c>
      <c r="M51" s="12" t="s">
        <v>36</v>
      </c>
      <c r="N51" s="12" t="s">
        <v>37</v>
      </c>
      <c r="O51" s="12" t="s">
        <v>38</v>
      </c>
      <c r="P51" s="21"/>
      <c r="Q51" s="34"/>
      <c r="R51" s="34"/>
      <c r="S51" s="34"/>
      <c r="T51" s="16" t="n">
        <v>1</v>
      </c>
      <c r="U51" s="12" t="s">
        <v>151</v>
      </c>
      <c r="V51" s="37" t="n">
        <f aca="false">T2+U11</f>
        <v>2211.921493</v>
      </c>
    </row>
    <row r="52" customFormat="false" ht="14.05" hidden="false" customHeight="true" outlineLevel="0" collapsed="false">
      <c r="A52" s="35"/>
      <c r="B52" s="34"/>
      <c r="C52" s="34"/>
      <c r="D52" s="34"/>
      <c r="E52" s="34"/>
      <c r="F52" s="34"/>
      <c r="G52" s="23" t="n">
        <v>84</v>
      </c>
      <c r="H52" s="23" t="n">
        <v>14</v>
      </c>
      <c r="I52" s="23" t="n">
        <v>7</v>
      </c>
      <c r="J52" s="23" t="n">
        <v>394</v>
      </c>
      <c r="K52" s="21"/>
      <c r="L52" s="12" t="s">
        <v>152</v>
      </c>
      <c r="M52" s="23"/>
      <c r="N52" s="12" t="s">
        <v>42</v>
      </c>
      <c r="O52" s="23"/>
      <c r="P52" s="21"/>
      <c r="Q52" s="34"/>
      <c r="R52" s="34"/>
      <c r="S52" s="34"/>
      <c r="T52" s="16" t="n">
        <v>2</v>
      </c>
      <c r="U52" s="12" t="s">
        <v>151</v>
      </c>
      <c r="V52" s="37" t="n">
        <f aca="false">T3+U12</f>
        <v>7227.960065</v>
      </c>
    </row>
    <row r="53" customFormat="false" ht="14.05" hidden="false" customHeight="true" outlineLevel="0" collapsed="false">
      <c r="A53" s="35"/>
      <c r="B53" s="34"/>
      <c r="C53" s="34"/>
      <c r="D53" s="34"/>
      <c r="E53" s="34"/>
      <c r="F53" s="34"/>
      <c r="G53" s="23" t="n">
        <v>50</v>
      </c>
      <c r="H53" s="23" t="n">
        <v>14</v>
      </c>
      <c r="I53" s="23" t="n">
        <v>6</v>
      </c>
      <c r="J53" s="23" t="n">
        <v>0</v>
      </c>
      <c r="K53" s="21"/>
      <c r="L53" s="12" t="s">
        <v>153</v>
      </c>
      <c r="M53" s="23"/>
      <c r="N53" s="23"/>
      <c r="O53" s="23"/>
      <c r="P53" s="21"/>
      <c r="Q53" s="34"/>
      <c r="R53" s="34"/>
      <c r="S53" s="34"/>
      <c r="T53" s="16" t="n">
        <v>3</v>
      </c>
      <c r="U53" s="12" t="s">
        <v>151</v>
      </c>
      <c r="V53" s="34"/>
    </row>
    <row r="54" customFormat="false" ht="14.05" hidden="false" customHeight="true" outlineLevel="0" collapsed="false">
      <c r="A54" s="35"/>
      <c r="B54" s="34"/>
      <c r="C54" s="34"/>
      <c r="D54" s="34"/>
      <c r="E54" s="34"/>
      <c r="F54" s="34"/>
      <c r="G54" s="23"/>
      <c r="H54" s="23"/>
      <c r="I54" s="23"/>
      <c r="J54" s="21"/>
      <c r="K54" s="21"/>
      <c r="L54" s="13"/>
      <c r="M54" s="23"/>
      <c r="N54" s="23"/>
      <c r="O54" s="23"/>
      <c r="P54" s="21"/>
      <c r="Q54" s="34"/>
      <c r="R54" s="34"/>
      <c r="S54" s="34"/>
      <c r="T54" s="16" t="n">
        <v>4</v>
      </c>
      <c r="U54" s="12" t="s">
        <v>151</v>
      </c>
      <c r="V54" s="34"/>
    </row>
    <row r="55" customFormat="false" ht="15" hidden="false" customHeight="true" outlineLevel="0" collapsed="false">
      <c r="A55" s="35"/>
      <c r="B55" s="34"/>
      <c r="C55" s="34"/>
      <c r="D55" s="34"/>
      <c r="E55" s="34"/>
      <c r="F55" s="34"/>
      <c r="G55" s="7"/>
      <c r="H55" s="7"/>
      <c r="I55" s="7"/>
      <c r="J55" s="21"/>
      <c r="K55" s="21"/>
      <c r="L55" s="6" t="s">
        <v>154</v>
      </c>
      <c r="M55" s="6" t="s">
        <v>17</v>
      </c>
      <c r="N55" s="6" t="s">
        <v>18</v>
      </c>
      <c r="O55" s="6" t="s">
        <v>19</v>
      </c>
      <c r="P55" s="21"/>
      <c r="Q55" s="34"/>
      <c r="R55" s="34"/>
      <c r="S55" s="34"/>
      <c r="T55" s="34"/>
      <c r="U55" s="34"/>
      <c r="V55" s="34"/>
    </row>
    <row r="56" customFormat="false" ht="14.05" hidden="false" customHeight="true" outlineLevel="0" collapsed="false">
      <c r="A56" s="35"/>
      <c r="B56" s="34"/>
      <c r="C56" s="34"/>
      <c r="D56" s="34"/>
      <c r="E56" s="34"/>
      <c r="F56" s="34"/>
      <c r="G56" s="38"/>
      <c r="H56" s="38"/>
      <c r="I56" s="38"/>
      <c r="J56" s="21"/>
      <c r="K56" s="21"/>
      <c r="L56" s="12" t="s">
        <v>155</v>
      </c>
      <c r="M56" s="12" t="s">
        <v>27</v>
      </c>
      <c r="N56" s="12" t="s">
        <v>28</v>
      </c>
      <c r="O56" s="12" t="s">
        <v>29</v>
      </c>
      <c r="P56" s="21"/>
      <c r="Q56" s="34"/>
      <c r="R56" s="34"/>
      <c r="S56" s="34"/>
      <c r="T56" s="34"/>
      <c r="U56" s="34"/>
      <c r="V56" s="34"/>
    </row>
    <row r="57" customFormat="false" ht="15" hidden="false" customHeight="true" outlineLevel="0" collapsed="false">
      <c r="A57" s="35"/>
      <c r="B57" s="34"/>
      <c r="C57" s="34"/>
      <c r="D57" s="34"/>
      <c r="E57" s="34"/>
      <c r="F57" s="34"/>
      <c r="G57" s="38"/>
      <c r="H57" s="38"/>
      <c r="I57" s="38"/>
      <c r="J57" s="21"/>
      <c r="K57" s="21"/>
      <c r="L57" s="12" t="s">
        <v>156</v>
      </c>
      <c r="M57" s="12" t="s">
        <v>36</v>
      </c>
      <c r="N57" s="12" t="s">
        <v>37</v>
      </c>
      <c r="O57" s="12" t="s">
        <v>38</v>
      </c>
      <c r="P57" s="21"/>
      <c r="Q57" s="34"/>
      <c r="R57" s="34"/>
      <c r="S57" s="34"/>
      <c r="T57" s="6" t="s">
        <v>21</v>
      </c>
      <c r="U57" s="6" t="s">
        <v>157</v>
      </c>
      <c r="V57" s="14" t="s">
        <v>120</v>
      </c>
    </row>
    <row r="58" customFormat="false" ht="14.05" hidden="false" customHeight="true" outlineLevel="0" collapsed="false">
      <c r="A58" s="35"/>
      <c r="B58" s="34"/>
      <c r="C58" s="34"/>
      <c r="D58" s="34"/>
      <c r="E58" s="34"/>
      <c r="F58" s="34"/>
      <c r="G58" s="38"/>
      <c r="H58" s="38"/>
      <c r="I58" s="38"/>
      <c r="J58" s="21"/>
      <c r="K58" s="21"/>
      <c r="L58" s="12" t="s">
        <v>158</v>
      </c>
      <c r="M58" s="23"/>
      <c r="N58" s="12" t="s">
        <v>42</v>
      </c>
      <c r="O58" s="23"/>
      <c r="P58" s="21"/>
      <c r="Q58" s="34"/>
      <c r="R58" s="34"/>
      <c r="S58" s="34"/>
      <c r="T58" s="16" t="n">
        <v>1</v>
      </c>
      <c r="U58" s="12" t="s">
        <v>159</v>
      </c>
      <c r="V58" s="19" t="n">
        <f aca="false">U2+S11+R20</f>
        <v>2003.5254618</v>
      </c>
    </row>
    <row r="59" customFormat="false" ht="14.05" hidden="false" customHeight="true" outlineLevel="0" collapsed="false">
      <c r="A59" s="35"/>
      <c r="B59" s="34"/>
      <c r="C59" s="34"/>
      <c r="D59" s="34"/>
      <c r="E59" s="34"/>
      <c r="F59" s="34"/>
      <c r="G59" s="38"/>
      <c r="H59" s="38"/>
      <c r="I59" s="38"/>
      <c r="J59" s="21"/>
      <c r="K59" s="21"/>
      <c r="L59" s="12" t="s">
        <v>160</v>
      </c>
      <c r="M59" s="23"/>
      <c r="N59" s="23"/>
      <c r="O59" s="23"/>
      <c r="P59" s="21"/>
      <c r="Q59" s="34"/>
      <c r="R59" s="34"/>
      <c r="S59" s="34"/>
      <c r="T59" s="16" t="n">
        <v>2</v>
      </c>
      <c r="U59" s="12" t="s">
        <v>159</v>
      </c>
      <c r="V59" s="19" t="n">
        <f aca="false">U3+S12+R21</f>
        <v>4186.276992</v>
      </c>
    </row>
    <row r="60" customFormat="false" ht="14.05" hidden="false" customHeight="true" outlineLevel="0" collapsed="false">
      <c r="A60" s="35"/>
      <c r="B60" s="34"/>
      <c r="C60" s="34"/>
      <c r="D60" s="34"/>
      <c r="E60" s="34"/>
      <c r="F60" s="34"/>
      <c r="G60" s="38"/>
      <c r="H60" s="38"/>
      <c r="I60" s="38"/>
      <c r="J60" s="21"/>
      <c r="K60" s="21"/>
      <c r="L60" s="13"/>
      <c r="M60" s="23"/>
      <c r="N60" s="23"/>
      <c r="O60" s="23"/>
      <c r="P60" s="21"/>
      <c r="Q60" s="34"/>
      <c r="R60" s="34"/>
      <c r="S60" s="34"/>
      <c r="T60" s="16" t="n">
        <v>3</v>
      </c>
      <c r="U60" s="12" t="s">
        <v>159</v>
      </c>
      <c r="V60" s="19"/>
    </row>
    <row r="61" customFormat="false" ht="14.05" hidden="false" customHeight="true" outlineLevel="0" collapsed="false">
      <c r="A61" s="35"/>
      <c r="B61" s="34"/>
      <c r="C61" s="34"/>
      <c r="D61" s="34"/>
      <c r="E61" s="34"/>
      <c r="F61" s="34"/>
      <c r="G61" s="38"/>
      <c r="H61" s="38"/>
      <c r="I61" s="38"/>
      <c r="J61" s="21"/>
      <c r="K61" s="21"/>
      <c r="L61" s="13"/>
      <c r="M61" s="23"/>
      <c r="N61" s="23"/>
      <c r="O61" s="23"/>
      <c r="P61" s="21"/>
      <c r="Q61" s="34"/>
      <c r="R61" s="34"/>
      <c r="S61" s="34"/>
      <c r="T61" s="16" t="n">
        <v>4</v>
      </c>
      <c r="U61" s="12" t="s">
        <v>159</v>
      </c>
      <c r="V61" s="19"/>
    </row>
    <row r="62" customFormat="false" ht="14.05" hidden="false" customHeight="true" outlineLevel="0" collapsed="false">
      <c r="A62" s="35"/>
      <c r="B62" s="34"/>
      <c r="C62" s="34"/>
      <c r="D62" s="34"/>
      <c r="E62" s="34"/>
      <c r="F62" s="34"/>
      <c r="G62" s="38"/>
      <c r="H62" s="38"/>
      <c r="I62" s="38"/>
      <c r="J62" s="21"/>
      <c r="K62" s="21"/>
      <c r="L62" s="13"/>
      <c r="M62" s="23"/>
      <c r="N62" s="23"/>
      <c r="O62" s="23"/>
      <c r="P62" s="21"/>
      <c r="Q62" s="34"/>
      <c r="R62" s="34"/>
      <c r="S62" s="34"/>
      <c r="T62" s="16"/>
      <c r="U62" s="39"/>
      <c r="V62" s="17"/>
    </row>
    <row r="63" customFormat="false" ht="14.05" hidden="false" customHeight="true" outlineLevel="0" collapsed="false">
      <c r="A63" s="35"/>
      <c r="B63" s="34"/>
      <c r="C63" s="34"/>
      <c r="D63" s="34"/>
      <c r="E63" s="34"/>
      <c r="F63" s="34"/>
      <c r="G63" s="38"/>
      <c r="H63" s="38"/>
      <c r="I63" s="38"/>
      <c r="J63" s="21"/>
      <c r="K63" s="21"/>
      <c r="L63" s="13"/>
      <c r="M63" s="23"/>
      <c r="N63" s="23"/>
      <c r="O63" s="23"/>
      <c r="P63" s="21"/>
      <c r="Q63" s="34"/>
      <c r="R63" s="34"/>
      <c r="S63" s="34"/>
      <c r="T63" s="16"/>
      <c r="U63" s="39"/>
      <c r="V63" s="17"/>
    </row>
  </sheetData>
  <mergeCells count="8">
    <mergeCell ref="G2:G9"/>
    <mergeCell ref="H2:H9"/>
    <mergeCell ref="G11:G18"/>
    <mergeCell ref="H11:H18"/>
    <mergeCell ref="G20:G27"/>
    <mergeCell ref="H20:H27"/>
    <mergeCell ref="G29:G36"/>
    <mergeCell ref="H29:H36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2021-10-13T16:17:36Z</dcterms:modified>
  <cp:revision>4</cp:revision>
  <dc:subject/>
  <dc:title/>
</cp:coreProperties>
</file>