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filterPrivacy="1" defaultThemeVersion="124226"/>
  <xr:revisionPtr revIDLastSave="0" documentId="13_ncr:1_{52DE5185-D22B-42A6-9B82-722FC8867283}" xr6:coauthVersionLast="41" xr6:coauthVersionMax="41" xr10:uidLastSave="{00000000-0000-0000-0000-000000000000}"/>
  <bookViews>
    <workbookView xWindow="8304" yWindow="3756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I4" i="2" l="1"/>
  <c r="I5" i="2"/>
  <c r="I6" i="2"/>
  <c r="I7" i="2"/>
  <c r="I8" i="2"/>
  <c r="I9" i="2"/>
  <c r="I10" i="2"/>
  <c r="I11" i="2"/>
  <c r="I3" i="2"/>
  <c r="I13" i="1" l="1"/>
  <c r="F12" i="1"/>
  <c r="F13" i="1" s="1"/>
  <c r="G12" i="1"/>
  <c r="G13" i="1" s="1"/>
  <c r="H12" i="1"/>
  <c r="H13" i="1" s="1"/>
  <c r="I12" i="1"/>
  <c r="J12" i="1"/>
  <c r="J13" i="1" s="1"/>
  <c r="E12" i="1"/>
  <c r="E13" i="1" s="1"/>
  <c r="F9" i="1"/>
  <c r="G9" i="1"/>
  <c r="H9" i="1"/>
  <c r="I9" i="1"/>
  <c r="J9" i="1"/>
  <c r="F10" i="1"/>
  <c r="G10" i="1"/>
  <c r="H10" i="1"/>
  <c r="I10" i="1"/>
  <c r="J10" i="1"/>
  <c r="E10" i="1"/>
  <c r="E9" i="1"/>
  <c r="K11" i="1"/>
  <c r="K8" i="1"/>
  <c r="K10" i="1" s="1"/>
  <c r="K7" i="1"/>
  <c r="K12" i="1" l="1"/>
  <c r="K13" i="1" s="1"/>
  <c r="K132" i="1"/>
  <c r="F133" i="1"/>
  <c r="F134" i="1" s="1"/>
  <c r="G133" i="1"/>
  <c r="G134" i="1" s="1"/>
  <c r="H133" i="1"/>
  <c r="H134" i="1" s="1"/>
  <c r="I133" i="1"/>
  <c r="I134" i="1" s="1"/>
  <c r="J133" i="1"/>
  <c r="J134" i="1" s="1"/>
  <c r="E133" i="1"/>
  <c r="E134" i="1" s="1"/>
  <c r="F131" i="1"/>
  <c r="G131" i="1"/>
  <c r="H131" i="1"/>
  <c r="I131" i="1"/>
  <c r="J131" i="1"/>
  <c r="E131" i="1"/>
  <c r="F130" i="1"/>
  <c r="G130" i="1"/>
  <c r="H130" i="1"/>
  <c r="I130" i="1"/>
  <c r="J130" i="1"/>
  <c r="E130" i="1"/>
  <c r="K129" i="1"/>
  <c r="K128" i="1"/>
  <c r="K127" i="1"/>
  <c r="K126" i="1"/>
  <c r="K130" i="1" l="1"/>
  <c r="K131" i="1"/>
  <c r="K133" i="1"/>
  <c r="K134" i="1" s="1"/>
  <c r="F123" i="1"/>
  <c r="G123" i="1"/>
  <c r="H123" i="1"/>
  <c r="I123" i="1"/>
  <c r="J123" i="1"/>
  <c r="F124" i="1"/>
  <c r="G124" i="1"/>
  <c r="H124" i="1"/>
  <c r="I124" i="1"/>
  <c r="J124" i="1"/>
  <c r="E124" i="1"/>
  <c r="E123" i="1"/>
  <c r="K122" i="1"/>
  <c r="K121" i="1"/>
  <c r="K120" i="1"/>
  <c r="K119" i="1"/>
  <c r="L122" i="1" l="1"/>
  <c r="L121" i="1"/>
  <c r="F113" i="1"/>
  <c r="G113" i="1"/>
  <c r="H113" i="1"/>
  <c r="I113" i="1"/>
  <c r="J113" i="1"/>
  <c r="E113" i="1"/>
  <c r="F117" i="1"/>
  <c r="G117" i="1"/>
  <c r="H117" i="1"/>
  <c r="I117" i="1"/>
  <c r="J117" i="1"/>
  <c r="E117" i="1"/>
  <c r="K116" i="1"/>
  <c r="F114" i="1"/>
  <c r="G114" i="1"/>
  <c r="H114" i="1"/>
  <c r="I114" i="1"/>
  <c r="J114" i="1"/>
  <c r="E114" i="1"/>
  <c r="K112" i="1"/>
  <c r="K111" i="1"/>
  <c r="K110" i="1"/>
  <c r="K108" i="1"/>
  <c r="K123" i="1" s="1"/>
  <c r="K107" i="1"/>
  <c r="K106" i="1"/>
  <c r="K124" i="1" s="1"/>
  <c r="K113" i="1" l="1"/>
  <c r="K117" i="1"/>
  <c r="L112" i="1"/>
  <c r="K114" i="1"/>
  <c r="E103" i="1"/>
  <c r="F103" i="1"/>
  <c r="G103" i="1"/>
  <c r="H103" i="1"/>
  <c r="I103" i="1"/>
  <c r="J103" i="1"/>
  <c r="F104" i="1" l="1"/>
  <c r="G104" i="1"/>
  <c r="H104" i="1"/>
  <c r="I104" i="1"/>
  <c r="J104" i="1"/>
  <c r="E104" i="1"/>
  <c r="K102" i="1"/>
  <c r="K101" i="1"/>
  <c r="K103" i="1" l="1"/>
  <c r="K104" i="1" s="1"/>
  <c r="K98" i="1"/>
  <c r="K96" i="1"/>
  <c r="K95" i="1"/>
  <c r="K94" i="1"/>
  <c r="K92" i="1"/>
  <c r="K90" i="1"/>
  <c r="K89" i="1"/>
  <c r="K88" i="1"/>
  <c r="K86" i="1" l="1"/>
  <c r="K84" i="1"/>
  <c r="K83" i="1"/>
  <c r="K82" i="1"/>
  <c r="K80" i="1" l="1"/>
  <c r="K78" i="1"/>
  <c r="K77" i="1"/>
  <c r="K76" i="1"/>
  <c r="K68" i="1" l="1"/>
  <c r="K66" i="1"/>
  <c r="K65" i="1"/>
  <c r="K64" i="1"/>
  <c r="K62" i="1" l="1"/>
  <c r="K60" i="1"/>
  <c r="K59" i="1"/>
  <c r="K58" i="1"/>
  <c r="K56" i="1" l="1"/>
  <c r="K54" i="1"/>
  <c r="K53" i="1"/>
  <c r="K52" i="1"/>
  <c r="K38" i="1" l="1"/>
  <c r="K36" i="1"/>
  <c r="K35" i="1"/>
  <c r="K34" i="1"/>
  <c r="K25" i="1" l="1"/>
  <c r="K26" i="1"/>
  <c r="K24" i="1"/>
  <c r="K23" i="1"/>
  <c r="K22" i="1"/>
  <c r="K19" i="1" l="1"/>
  <c r="K20" i="1"/>
  <c r="K18" i="1"/>
  <c r="K17" i="1"/>
  <c r="K16" i="1"/>
  <c r="K3" i="1" l="1"/>
  <c r="K4" i="1"/>
  <c r="K9" i="1" s="1"/>
  <c r="K6" i="1"/>
  <c r="K2" i="1"/>
</calcChain>
</file>

<file path=xl/sharedStrings.xml><?xml version="1.0" encoding="utf-8"?>
<sst xmlns="http://schemas.openxmlformats.org/spreadsheetml/2006/main" count="226" uniqueCount="95">
  <si>
    <t>Dirt6</t>
  </si>
  <si>
    <t>CG-speed number1</t>
    <phoneticPr fontId="3" type="noConversion"/>
  </si>
  <si>
    <t>E-track4</t>
  </si>
  <si>
    <t>Brondehach</t>
  </si>
  <si>
    <t>Street1</t>
  </si>
  <si>
    <t>Total</t>
  </si>
  <si>
    <r>
      <t>999</t>
    </r>
    <r>
      <rPr>
        <sz val="9"/>
        <rFont val="宋体"/>
        <family val="2"/>
        <charset val="134"/>
      </rPr>
      <t>表示没有跑下来</t>
    </r>
    <phoneticPr fontId="1" type="noConversion"/>
  </si>
  <si>
    <t>DATE</t>
    <phoneticPr fontId="1" type="noConversion"/>
  </si>
  <si>
    <t>TIME</t>
    <phoneticPr fontId="1" type="noConversion"/>
  </si>
  <si>
    <t>Total_T</t>
    <phoneticPr fontId="1" type="noConversion"/>
  </si>
  <si>
    <t>Total_T&amp;E</t>
    <phoneticPr fontId="1" type="noConversion"/>
  </si>
  <si>
    <t>Error</t>
    <phoneticPr fontId="1" type="noConversion"/>
  </si>
  <si>
    <t>Damage</t>
    <phoneticPr fontId="1" type="noConversion"/>
  </si>
  <si>
    <t>Top Spd</t>
    <phoneticPr fontId="1" type="noConversion"/>
  </si>
  <si>
    <t>Liu's code</t>
    <phoneticPr fontId="1" type="noConversion"/>
  </si>
  <si>
    <t>DESCRIPTION</t>
    <phoneticPr fontId="1" type="noConversion"/>
  </si>
  <si>
    <t>v1.00</t>
    <phoneticPr fontId="1" type="noConversion"/>
  </si>
  <si>
    <t>E-road</t>
    <phoneticPr fontId="1" type="noConversion"/>
  </si>
  <si>
    <t>PIDv1.0.0</t>
    <phoneticPr fontId="1" type="noConversion"/>
  </si>
  <si>
    <t>PIDv1.0.1</t>
    <phoneticPr fontId="1" type="noConversion"/>
  </si>
  <si>
    <t>if(_speed &lt; 20)//at the begining (initial)
 D_err = -atan2(_midline[5][0], _midline[5][1]);//original[5]
else
 D_err = 2 * (_yaw - 3 * atan2(_midline[1][0], _midline[1][1]));</t>
    <phoneticPr fontId="1" type="noConversion"/>
  </si>
  <si>
    <t>连续直角弯出问题</t>
    <phoneticPr fontId="1" type="noConversion"/>
  </si>
  <si>
    <t>if(min5(CircleFoot.r, CircleNear.r, CircleMiddle.r, CircleSpeed.r, CircleFar.r)&gt;450)
 expectedSpeed = 200;
else
 expectedSpeed = 80;</t>
    <phoneticPr fontId="1" type="noConversion"/>
  </si>
  <si>
    <t>修改了直线速度，减少时间，但是误差变大</t>
    <phoneticPr fontId="1" type="noConversion"/>
  </si>
  <si>
    <t>PIDv1.0.2</t>
    <phoneticPr fontId="1" type="noConversion"/>
  </si>
  <si>
    <t>PIDv1.0.3</t>
    <phoneticPr fontId="1" type="noConversion"/>
  </si>
  <si>
    <t>PIDv1.0.4</t>
    <phoneticPr fontId="1" type="noConversion"/>
  </si>
  <si>
    <t>PIDv1.1.0</t>
    <phoneticPr fontId="1" type="noConversion"/>
  </si>
  <si>
    <t>可以改进刹车更猛烈？</t>
    <phoneticPr fontId="1" type="noConversion"/>
  </si>
  <si>
    <t>直道加速加上延时系统，加速时方向太大晃动了</t>
    <phoneticPr fontId="1" type="noConversion"/>
  </si>
  <si>
    <t>下坡有问题？速度太大了？</t>
    <phoneticPr fontId="1" type="noConversion"/>
  </si>
  <si>
    <t>PIDv1.1.1</t>
    <phoneticPr fontId="1" type="noConversion"/>
  </si>
  <si>
    <t>PIDv1.1.2</t>
    <phoneticPr fontId="1" type="noConversion"/>
  </si>
  <si>
    <t>晃！</t>
    <phoneticPr fontId="1" type="noConversion"/>
  </si>
  <si>
    <t>PIDv1.1.3</t>
    <phoneticPr fontId="1" type="noConversion"/>
  </si>
  <si>
    <t>PIDv1.1.4</t>
    <phoneticPr fontId="1" type="noConversion"/>
  </si>
  <si>
    <t>PIDv1.1.5</t>
    <phoneticPr fontId="1" type="noConversion"/>
  </si>
  <si>
    <t>kd_d: 0.2-&gt;0.5</t>
    <phoneticPr fontId="1" type="noConversion"/>
  </si>
  <si>
    <t>expSpd: 20-&gt;22</t>
    <phoneticPr fontId="1" type="noConversion"/>
  </si>
  <si>
    <t>稍微有点晃！</t>
    <phoneticPr fontId="1" type="noConversion"/>
  </si>
  <si>
    <t>有一个弯道稍微有点晃！</t>
    <phoneticPr fontId="1" type="noConversion"/>
  </si>
  <si>
    <t>PIDv1.1.6</t>
    <phoneticPr fontId="1" type="noConversion"/>
  </si>
  <si>
    <t>kd_d: 0.2-&gt;0</t>
    <phoneticPr fontId="1" type="noConversion"/>
  </si>
  <si>
    <t>expSpd: 20</t>
    <phoneticPr fontId="1" type="noConversion"/>
  </si>
  <si>
    <t>PIDv1.1.7</t>
    <phoneticPr fontId="1" type="noConversion"/>
  </si>
  <si>
    <t>稍微有点晃！偏离有点多！</t>
    <phoneticPr fontId="1" type="noConversion"/>
  </si>
  <si>
    <t>下一步：改进转向函数</t>
    <phoneticPr fontId="1" type="noConversion"/>
  </si>
  <si>
    <t>PIDv1.2.1</t>
    <phoneticPr fontId="1" type="noConversion"/>
  </si>
  <si>
    <t>totalError</t>
  </si>
  <si>
    <t>相对误差</t>
    <phoneticPr fontId="1" type="noConversion"/>
  </si>
  <si>
    <t>Error function</t>
    <phoneticPr fontId="1" type="noConversion"/>
  </si>
  <si>
    <t>totalError是自己定义</t>
  </si>
  <si>
    <t>相对误差稳定在6~7%，totalError可以作为评价函数</t>
  </si>
  <si>
    <t>PIDv1.2.2</t>
    <phoneticPr fontId="1" type="noConversion"/>
  </si>
  <si>
    <t>AMEND ERROR function * 1.06638779900189;
  ADD a TIME function;</t>
    <phoneticPr fontId="1" type="noConversion"/>
  </si>
  <si>
    <t>自定义</t>
    <phoneticPr fontId="1" type="noConversion"/>
  </si>
  <si>
    <t>total_T</t>
  </si>
  <si>
    <t>误差</t>
    <phoneticPr fontId="1" type="noConversion"/>
  </si>
  <si>
    <t>PIDv1.2.3</t>
    <phoneticPr fontId="1" type="noConversion"/>
  </si>
  <si>
    <t>total_T += 0.0208625612715938;</t>
  </si>
  <si>
    <t>PIDv1.2.6</t>
    <phoneticPr fontId="1" type="noConversion"/>
  </si>
  <si>
    <t>ADD a flag IsTimeStart.</t>
  </si>
  <si>
    <t>占比</t>
    <phoneticPr fontId="1" type="noConversion"/>
  </si>
  <si>
    <t>正常行驶Error占比</t>
    <phoneticPr fontId="1" type="noConversion"/>
  </si>
  <si>
    <t>PIDv1.2.7</t>
    <phoneticPr fontId="1" type="noConversion"/>
  </si>
  <si>
    <t>startError</t>
    <phoneticPr fontId="1" type="noConversion"/>
  </si>
  <si>
    <t>注意！！接下来1、修改speed &lt; 50控制（起步阶段控制）2、改进Dirt6转向函数D_err 3、有时间可以对学长的代码进行测试（startError及其占比，不同半径的curError）</t>
  </si>
  <si>
    <t>REDUCE those stupid empty lines!</t>
  </si>
  <si>
    <t>ADD a flag IsTimeStart.</t>
    <phoneticPr fontId="1" type="noConversion"/>
  </si>
  <si>
    <t>DEFINE a startError(t &gt; 0 to speed &lt; 40)</t>
    <phoneticPr fontId="1" type="noConversion"/>
  </si>
  <si>
    <t>注意！！接下来1、修改speed &lt; 40控制（起步阶段控制）2、改进Dirt6转向函数D_err 3、有时间可以对学长的代码进行测试（startError及其占比，不同半径的curError）</t>
    <phoneticPr fontId="1" type="noConversion"/>
  </si>
  <si>
    <t>startError</t>
  </si>
  <si>
    <t>占比</t>
  </si>
  <si>
    <t>正常行驶Error占比</t>
  </si>
  <si>
    <t>自定义</t>
  </si>
  <si>
    <t>误差</t>
  </si>
  <si>
    <t>Length(meter)</t>
    <phoneticPr fontId="1" type="noConversion"/>
  </si>
  <si>
    <t>PIDv1.2.9</t>
    <phoneticPr fontId="1" type="noConversion"/>
  </si>
  <si>
    <t>CHANGE starting control (change D_err if !isStart)</t>
  </si>
  <si>
    <t>修改speed &lt; 40控制（起步阶段控制）</t>
  </si>
  <si>
    <t>D_err = -atan2(_midline[20][0], _midline[20][1]);</t>
  </si>
  <si>
    <t>定义starterror有问题，此时未减速</t>
    <phoneticPr fontId="1" type="noConversion"/>
  </si>
  <si>
    <t>D_err = 2 * (_yaw - 3 * atan2(_midline[5][0], _midline[5][1]));</t>
  </si>
  <si>
    <t>起步极其慢！</t>
    <phoneticPr fontId="1" type="noConversion"/>
  </si>
  <si>
    <t>D_err = -atan2(_midline[5][0], _midline[5][1]);//original[5]
   *cmdAcc = 0.5;</t>
    <phoneticPr fontId="1" type="noConversion"/>
  </si>
  <si>
    <t>不能起步，估计0.5油门太大</t>
    <phoneticPr fontId="1" type="noConversion"/>
  </si>
  <si>
    <t>D_err = -atan2(_midline[5][0], _midline[5][1]);//original[5]
   *cmdAcc = constrain(0, 1, total_T);</t>
    <phoneticPr fontId="1" type="noConversion"/>
  </si>
  <si>
    <t>，_speed &lt; ?(20)</t>
  </si>
  <si>
    <t>调起步PID</t>
    <phoneticPr fontId="1" type="noConversion"/>
  </si>
  <si>
    <t>, midline[?](5)</t>
  </si>
  <si>
    <t>CG-speed number1</t>
  </si>
  <si>
    <t>E-road</t>
  </si>
  <si>
    <t>ERROR</t>
    <phoneticPr fontId="1" type="noConversion"/>
  </si>
  <si>
    <t>_speed &lt; ?(20)</t>
    <phoneticPr fontId="1" type="noConversion"/>
  </si>
  <si>
    <t>midline[?](5)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</si>
</sst>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m/d;@"/>
    <numFmt numFmtId="178" formatCode="0.000%"/>
    <numFmt numFmtId="179" formatCode="0.00000000_ "/>
    <numFmt numFmtId="180" formatCode="0.0000%"/>
    <numFmt numFmtId="181" formatCode="0.000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PingFang SC"/>
    </font>
    <font>
      <sz val="9"/>
      <name val="宋体"/>
      <family val="3"/>
      <charset val="134"/>
    </font>
    <font>
      <sz val="9"/>
      <name val="宋体"/>
      <family val="2"/>
      <charset val="134"/>
    </font>
    <font>
      <sz val="11"/>
      <color rgb="FFFF000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177" fontId="0" fillId="0" borderId="0" xfId="0" applyNumberForma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76" fontId="0" fillId="2" borderId="0" xfId="0" applyNumberForma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0" borderId="0" xfId="0" applyFont="1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20" fontId="0" fillId="3" borderId="0" xfId="0" applyNumberFormat="1" applyFill="1" applyAlignment="1">
      <alignment horizontal="center" vertical="center" wrapText="1"/>
    </xf>
    <xf numFmtId="179" fontId="0" fillId="0" borderId="0" xfId="0" applyNumberFormat="1" applyAlignment="1">
      <alignment horizontal="center" vertical="center" wrapText="1"/>
    </xf>
    <xf numFmtId="180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78" fontId="0" fillId="3" borderId="0" xfId="0" applyNumberFormat="1" applyFill="1" applyAlignment="1">
      <alignment horizontal="center" vertical="center" wrapText="1"/>
    </xf>
    <xf numFmtId="10" fontId="0" fillId="3" borderId="0" xfId="0" applyNumberFormat="1" applyFill="1" applyAlignment="1">
      <alignment horizontal="center" vertical="center" wrapText="1"/>
    </xf>
    <xf numFmtId="181" fontId="0" fillId="3" borderId="0" xfId="0" applyNumberFormat="1" applyFill="1" applyAlignment="1">
      <alignment horizontal="center" vertical="center" wrapText="1"/>
    </xf>
    <xf numFmtId="0" fontId="0" fillId="3" borderId="0" xfId="0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4" borderId="0" xfId="0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20" fontId="0" fillId="4" borderId="0" xfId="0" applyNumberFormat="1" applyFill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4"/>
  <sheetViews>
    <sheetView tabSelected="1" zoomScale="85" zoomScaleNormal="85" workbookViewId="0">
      <pane ySplit="13" topLeftCell="A128" activePane="bottomLeft" state="frozen"/>
      <selection activeCell="B1" sqref="B1"/>
      <selection pane="bottomLeft" activeCell="F150" sqref="F150"/>
    </sheetView>
  </sheetViews>
  <sheetFormatPr defaultRowHeight="14.4"/>
  <cols>
    <col min="1" max="1" width="14.44140625" style="7" customWidth="1"/>
    <col min="2" max="2" width="5.5546875" style="4" customWidth="1"/>
    <col min="3" max="3" width="6.33203125" style="2" customWidth="1"/>
    <col min="4" max="4" width="10.88671875" style="2" customWidth="1"/>
    <col min="5" max="5" width="10.6640625" style="2" customWidth="1"/>
    <col min="6" max="9" width="11.77734375" style="2" bestFit="1" customWidth="1"/>
    <col min="10" max="10" width="11.77734375" style="5" bestFit="1" customWidth="1"/>
    <col min="11" max="11" width="10.88671875" style="2" bestFit="1" customWidth="1"/>
    <col min="12" max="12" width="12.77734375" style="2" bestFit="1" customWidth="1"/>
    <col min="13" max="13" width="12.77734375" style="11" bestFit="1" customWidth="1"/>
    <col min="14" max="16384" width="8.88671875" style="2"/>
  </cols>
  <sheetData>
    <row r="1" spans="1:13" ht="19.8" customHeight="1">
      <c r="A1" s="17" t="s">
        <v>15</v>
      </c>
      <c r="B1" s="18" t="s">
        <v>7</v>
      </c>
      <c r="C1" s="19" t="s">
        <v>8</v>
      </c>
      <c r="D1" s="19">
        <v>4.9000000000000004</v>
      </c>
      <c r="E1" s="20" t="s">
        <v>0</v>
      </c>
      <c r="F1" s="20" t="s">
        <v>1</v>
      </c>
      <c r="G1" s="20" t="s">
        <v>17</v>
      </c>
      <c r="H1" s="20" t="s">
        <v>2</v>
      </c>
      <c r="I1" s="20" t="s">
        <v>3</v>
      </c>
      <c r="J1" s="20" t="s">
        <v>4</v>
      </c>
      <c r="K1" s="20" t="s">
        <v>5</v>
      </c>
      <c r="M1" s="10" t="s">
        <v>6</v>
      </c>
    </row>
    <row r="2" spans="1:13" ht="10.8" customHeight="1">
      <c r="A2" s="17" t="s">
        <v>14</v>
      </c>
      <c r="B2" s="18">
        <v>43533</v>
      </c>
      <c r="C2" s="21">
        <v>0.43124999999999997</v>
      </c>
      <c r="D2" s="21" t="s">
        <v>9</v>
      </c>
      <c r="E2" s="19">
        <v>178.1</v>
      </c>
      <c r="F2" s="19">
        <v>92.39</v>
      </c>
      <c r="G2" s="19">
        <v>148.09</v>
      </c>
      <c r="H2" s="19">
        <v>260.57</v>
      </c>
      <c r="I2" s="19">
        <v>172.6</v>
      </c>
      <c r="J2" s="19">
        <v>169</v>
      </c>
      <c r="K2" s="19">
        <f>SUM(E2:J2)</f>
        <v>1020.7500000000001</v>
      </c>
    </row>
    <row r="3" spans="1:13" ht="10.8" customHeight="1">
      <c r="A3" s="17"/>
      <c r="B3" s="18"/>
      <c r="C3" s="19"/>
      <c r="D3" s="19" t="s">
        <v>10</v>
      </c>
      <c r="E3" s="19">
        <v>142.85</v>
      </c>
      <c r="F3" s="19">
        <v>99.37</v>
      </c>
      <c r="G3" s="19">
        <v>125.94</v>
      </c>
      <c r="H3" s="19">
        <v>140.49</v>
      </c>
      <c r="I3" s="19">
        <v>114.42</v>
      </c>
      <c r="J3" s="19">
        <v>123.49</v>
      </c>
      <c r="K3" s="19">
        <f t="shared" ref="K3:K8" si="0">SUM(E3:J3)</f>
        <v>746.56</v>
      </c>
    </row>
    <row r="4" spans="1:13" ht="10.8" customHeight="1">
      <c r="A4" s="17"/>
      <c r="B4" s="18"/>
      <c r="C4" s="19"/>
      <c r="D4" s="19" t="s">
        <v>11</v>
      </c>
      <c r="E4" s="19">
        <v>481.73</v>
      </c>
      <c r="F4" s="19">
        <v>373.74</v>
      </c>
      <c r="G4" s="19">
        <v>435.71</v>
      </c>
      <c r="H4" s="19">
        <v>369.18</v>
      </c>
      <c r="I4" s="19">
        <v>349.23</v>
      </c>
      <c r="J4" s="19">
        <v>398.08</v>
      </c>
      <c r="K4" s="19">
        <f t="shared" si="0"/>
        <v>2407.67</v>
      </c>
    </row>
    <row r="5" spans="1:13" ht="10.8" customHeight="1">
      <c r="A5" s="17"/>
      <c r="B5" s="18"/>
      <c r="C5" s="19"/>
      <c r="D5" s="19" t="s">
        <v>13</v>
      </c>
      <c r="E5" s="19">
        <v>89</v>
      </c>
      <c r="F5" s="19">
        <v>108</v>
      </c>
      <c r="G5" s="19">
        <v>111</v>
      </c>
      <c r="H5" s="19">
        <v>142</v>
      </c>
      <c r="I5" s="19">
        <v>111</v>
      </c>
      <c r="J5" s="19">
        <v>126</v>
      </c>
      <c r="K5" s="19"/>
    </row>
    <row r="6" spans="1:13" ht="10.8" customHeight="1">
      <c r="A6" s="17"/>
      <c r="B6" s="18"/>
      <c r="C6" s="19"/>
      <c r="D6" s="19" t="s">
        <v>12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f t="shared" si="0"/>
        <v>0</v>
      </c>
    </row>
    <row r="7" spans="1:13" ht="10.8" customHeight="1">
      <c r="A7" s="17"/>
      <c r="B7" s="18"/>
      <c r="C7" s="17" t="s">
        <v>74</v>
      </c>
      <c r="D7" s="19" t="s">
        <v>48</v>
      </c>
      <c r="E7" s="28">
        <v>456.43858899999998</v>
      </c>
      <c r="F7" s="28">
        <v>323.93069200000002</v>
      </c>
      <c r="G7" s="28">
        <v>398.71481899999998</v>
      </c>
      <c r="H7" s="28">
        <v>318.90721000000002</v>
      </c>
      <c r="I7" s="28">
        <v>327.43809499999998</v>
      </c>
      <c r="J7" s="28">
        <v>378.93915700000002</v>
      </c>
      <c r="K7" s="28">
        <f t="shared" si="0"/>
        <v>2204.3685620000001</v>
      </c>
    </row>
    <row r="8" spans="1:13" ht="10.8" customHeight="1">
      <c r="A8" s="17"/>
      <c r="B8" s="18"/>
      <c r="C8" s="17" t="s">
        <v>74</v>
      </c>
      <c r="D8" s="19" t="s">
        <v>56</v>
      </c>
      <c r="E8" s="28">
        <v>178.92022299999999</v>
      </c>
      <c r="F8" s="28">
        <v>92.284947000000003</v>
      </c>
      <c r="G8" s="28">
        <v>147.26946899999999</v>
      </c>
      <c r="H8" s="28">
        <v>265.38747999999998</v>
      </c>
      <c r="I8" s="28">
        <v>173.10253299999999</v>
      </c>
      <c r="J8" s="28">
        <v>169.28008</v>
      </c>
      <c r="K8" s="28">
        <f t="shared" si="0"/>
        <v>1026.2447320000001</v>
      </c>
    </row>
    <row r="9" spans="1:13" ht="10.8" customHeight="1">
      <c r="A9" s="17"/>
      <c r="B9" s="18"/>
      <c r="C9" s="17" t="s">
        <v>75</v>
      </c>
      <c r="D9" s="19" t="s">
        <v>48</v>
      </c>
      <c r="E9" s="26">
        <f>E7/E4-1</f>
        <v>-5.250121644904826E-2</v>
      </c>
      <c r="F9" s="26">
        <f t="shared" ref="F9:K9" si="1">F7/F4-1</f>
        <v>-0.13327261732755391</v>
      </c>
      <c r="G9" s="26">
        <f t="shared" si="1"/>
        <v>-8.4907807945651892E-2</v>
      </c>
      <c r="H9" s="26">
        <f t="shared" si="1"/>
        <v>-0.13617419686873611</v>
      </c>
      <c r="I9" s="26">
        <f t="shared" si="1"/>
        <v>-6.2399865418205858E-2</v>
      </c>
      <c r="J9" s="26">
        <f t="shared" si="1"/>
        <v>-4.8082905446141355E-2</v>
      </c>
      <c r="K9" s="26">
        <f t="shared" si="1"/>
        <v>-8.4439079275814399E-2</v>
      </c>
    </row>
    <row r="10" spans="1:13" ht="10.8" customHeight="1">
      <c r="A10" s="17"/>
      <c r="B10" s="18"/>
      <c r="C10" s="17" t="s">
        <v>75</v>
      </c>
      <c r="D10" s="19" t="s">
        <v>56</v>
      </c>
      <c r="E10" s="26">
        <f>E8/E2-1</f>
        <v>4.6054070746770481E-3</v>
      </c>
      <c r="F10" s="26">
        <f t="shared" ref="F10:K10" si="2">F8/F2-1</f>
        <v>-1.1370602879099412E-3</v>
      </c>
      <c r="G10" s="26">
        <f t="shared" si="2"/>
        <v>-5.5407589979067362E-3</v>
      </c>
      <c r="H10" s="26">
        <f t="shared" si="2"/>
        <v>1.8488237325862578E-2</v>
      </c>
      <c r="I10" s="26">
        <f t="shared" si="2"/>
        <v>2.9115469293163887E-3</v>
      </c>
      <c r="J10" s="26">
        <f t="shared" si="2"/>
        <v>1.6572781065089526E-3</v>
      </c>
      <c r="K10" s="26">
        <f t="shared" si="2"/>
        <v>5.3830340435954138E-3</v>
      </c>
    </row>
    <row r="11" spans="1:13" ht="10.8" customHeight="1">
      <c r="A11" s="17"/>
      <c r="B11" s="18"/>
      <c r="C11" s="19"/>
      <c r="D11" s="19" t="s">
        <v>71</v>
      </c>
      <c r="E11" s="28">
        <v>332.85599100000002</v>
      </c>
      <c r="F11" s="28">
        <v>278.85013700000002</v>
      </c>
      <c r="G11" s="28">
        <v>281.784988</v>
      </c>
      <c r="H11" s="28">
        <v>260.10791699999999</v>
      </c>
      <c r="I11" s="28">
        <v>223.442904</v>
      </c>
      <c r="J11" s="28">
        <v>245.969483</v>
      </c>
      <c r="K11" s="28">
        <f t="shared" ref="K11" si="3">SUM(E11:J11)</f>
        <v>1623.01142</v>
      </c>
    </row>
    <row r="12" spans="1:13" ht="10.8" customHeight="1">
      <c r="A12" s="17"/>
      <c r="B12" s="18"/>
      <c r="C12" s="19"/>
      <c r="D12" s="19" t="s">
        <v>72</v>
      </c>
      <c r="E12" s="27">
        <f>E11/E7</f>
        <v>0.72924594681892685</v>
      </c>
      <c r="F12" s="27">
        <f t="shared" ref="F12:K12" si="4">F11/F7</f>
        <v>0.86083271479566992</v>
      </c>
      <c r="G12" s="27">
        <f t="shared" si="4"/>
        <v>0.70673317010572412</v>
      </c>
      <c r="H12" s="27">
        <f t="shared" si="4"/>
        <v>0.81562256620036899</v>
      </c>
      <c r="I12" s="27">
        <f t="shared" si="4"/>
        <v>0.68239739789592901</v>
      </c>
      <c r="J12" s="27">
        <f t="shared" si="4"/>
        <v>0.64910020106473187</v>
      </c>
      <c r="K12" s="27">
        <f t="shared" si="4"/>
        <v>0.73627044405290332</v>
      </c>
    </row>
    <row r="13" spans="1:13" ht="10.8" customHeight="1">
      <c r="A13" s="17"/>
      <c r="B13" s="18"/>
      <c r="C13" s="19"/>
      <c r="D13" s="29" t="s">
        <v>73</v>
      </c>
      <c r="E13" s="27">
        <f>1-E12</f>
        <v>0.27075405318107315</v>
      </c>
      <c r="F13" s="27">
        <f t="shared" ref="F13:K13" si="5">1-F12</f>
        <v>0.13916728520433008</v>
      </c>
      <c r="G13" s="27">
        <f t="shared" si="5"/>
        <v>0.29326682989427588</v>
      </c>
      <c r="H13" s="27">
        <f t="shared" si="5"/>
        <v>0.18437743379963101</v>
      </c>
      <c r="I13" s="27">
        <f t="shared" si="5"/>
        <v>0.31760260210407099</v>
      </c>
      <c r="J13" s="27">
        <f t="shared" si="5"/>
        <v>0.35089979893526813</v>
      </c>
      <c r="K13" s="27">
        <f t="shared" si="5"/>
        <v>0.26372955594709668</v>
      </c>
    </row>
    <row r="14" spans="1:13">
      <c r="D14" s="30" t="s">
        <v>76</v>
      </c>
      <c r="E14" s="2">
        <v>3147.46</v>
      </c>
      <c r="F14" s="2">
        <v>2057.56</v>
      </c>
      <c r="G14" s="2">
        <v>3260.43</v>
      </c>
      <c r="H14" s="2">
        <v>7041.68</v>
      </c>
      <c r="I14" s="2">
        <v>3919.31</v>
      </c>
      <c r="J14" s="5">
        <v>3823.05</v>
      </c>
    </row>
    <row r="15" spans="1:13">
      <c r="D15" s="30"/>
    </row>
    <row r="16" spans="1:13">
      <c r="A16" s="7" t="s">
        <v>16</v>
      </c>
      <c r="B16" s="4">
        <v>43533</v>
      </c>
      <c r="C16" s="3">
        <v>0.62708333333333333</v>
      </c>
      <c r="D16" s="3" t="s">
        <v>9</v>
      </c>
      <c r="E16" s="2">
        <v>999</v>
      </c>
      <c r="F16" s="2">
        <v>108.64</v>
      </c>
      <c r="G16" s="2">
        <v>169.05</v>
      </c>
      <c r="H16" s="2">
        <v>356.27</v>
      </c>
      <c r="I16" s="2">
        <v>212.65</v>
      </c>
      <c r="J16" s="5">
        <v>199.17</v>
      </c>
      <c r="K16" s="2">
        <f>SUM(E16:J16)</f>
        <v>2044.7800000000002</v>
      </c>
    </row>
    <row r="17" spans="1:11">
      <c r="D17" s="2" t="s">
        <v>10</v>
      </c>
      <c r="E17" s="2">
        <v>999</v>
      </c>
      <c r="F17" s="2">
        <v>173.36</v>
      </c>
      <c r="G17" s="2">
        <v>336.06</v>
      </c>
      <c r="H17" s="2">
        <v>277.27</v>
      </c>
      <c r="I17" s="2">
        <v>22866.02</v>
      </c>
      <c r="J17" s="5">
        <v>470.34</v>
      </c>
      <c r="K17" s="2">
        <f t="shared" ref="K17:K20" si="6">SUM(E17:J17)</f>
        <v>25122.05</v>
      </c>
    </row>
    <row r="18" spans="1:11">
      <c r="D18" s="2" t="s">
        <v>11</v>
      </c>
      <c r="F18" s="1">
        <v>716.38</v>
      </c>
      <c r="G18" s="2">
        <v>1439.6</v>
      </c>
      <c r="H18" s="2">
        <v>922.17</v>
      </c>
      <c r="I18" s="2">
        <v>111783</v>
      </c>
      <c r="J18" s="5">
        <v>2060.6999999999998</v>
      </c>
      <c r="K18" s="2">
        <f t="shared" si="6"/>
        <v>116921.84999999999</v>
      </c>
    </row>
    <row r="19" spans="1:11">
      <c r="D19" s="2" t="s">
        <v>13</v>
      </c>
      <c r="E19" s="1"/>
      <c r="F19" s="2">
        <v>74</v>
      </c>
      <c r="G19" s="1">
        <v>77</v>
      </c>
      <c r="H19" s="1">
        <v>78</v>
      </c>
      <c r="I19" s="1">
        <v>77</v>
      </c>
      <c r="J19" s="6">
        <v>72</v>
      </c>
      <c r="K19" s="2">
        <f t="shared" si="6"/>
        <v>378</v>
      </c>
    </row>
    <row r="20" spans="1:11">
      <c r="D20" s="2" t="s">
        <v>12</v>
      </c>
      <c r="F20" s="2">
        <v>0</v>
      </c>
      <c r="G20" s="2">
        <v>0</v>
      </c>
      <c r="H20" s="2">
        <v>0</v>
      </c>
      <c r="I20" s="2">
        <v>0</v>
      </c>
      <c r="J20" s="5">
        <v>0</v>
      </c>
      <c r="K20" s="2">
        <f t="shared" si="6"/>
        <v>0</v>
      </c>
    </row>
    <row r="22" spans="1:11">
      <c r="A22" s="7" t="s">
        <v>18</v>
      </c>
      <c r="B22" s="4">
        <v>43533</v>
      </c>
      <c r="C22" s="3">
        <v>0.95694444444444438</v>
      </c>
      <c r="D22" s="3" t="s">
        <v>9</v>
      </c>
      <c r="E22" s="2">
        <v>999</v>
      </c>
      <c r="F22" s="2">
        <v>102.98</v>
      </c>
      <c r="G22" s="2">
        <v>161.07</v>
      </c>
      <c r="H22" s="2">
        <v>342.17</v>
      </c>
      <c r="I22" s="2">
        <v>193.78</v>
      </c>
      <c r="J22" s="5">
        <v>188.58</v>
      </c>
      <c r="K22" s="2">
        <f>SUM(E22:J22)</f>
        <v>1987.58</v>
      </c>
    </row>
    <row r="23" spans="1:11">
      <c r="D23" s="2" t="s">
        <v>10</v>
      </c>
      <c r="E23" s="2">
        <v>999</v>
      </c>
      <c r="F23" s="2">
        <v>278.07</v>
      </c>
      <c r="G23" s="2">
        <v>617.26</v>
      </c>
      <c r="H23" s="2">
        <v>456.25</v>
      </c>
      <c r="I23" s="2">
        <v>535.96</v>
      </c>
      <c r="J23" s="5">
        <v>550.19000000000005</v>
      </c>
      <c r="K23" s="2">
        <f t="shared" ref="K23:K26" si="7">SUM(E23:J23)</f>
        <v>3436.73</v>
      </c>
    </row>
    <row r="24" spans="1:11">
      <c r="D24" s="2" t="s">
        <v>11</v>
      </c>
      <c r="F24" s="2">
        <v>1236.4000000000001</v>
      </c>
      <c r="G24" s="2">
        <v>2827.24</v>
      </c>
      <c r="H24" s="2">
        <v>1816.45</v>
      </c>
      <c r="I24" s="2">
        <v>2388.8200000000002</v>
      </c>
      <c r="J24" s="5">
        <v>2464.91</v>
      </c>
      <c r="K24" s="2">
        <f t="shared" si="7"/>
        <v>10733.82</v>
      </c>
    </row>
    <row r="25" spans="1:11">
      <c r="D25" s="2" t="s">
        <v>13</v>
      </c>
      <c r="F25" s="2">
        <v>76</v>
      </c>
      <c r="G25" s="2">
        <v>77</v>
      </c>
      <c r="H25" s="2">
        <v>78</v>
      </c>
      <c r="I25" s="2">
        <v>77</v>
      </c>
      <c r="J25" s="5">
        <v>76</v>
      </c>
      <c r="K25" s="2">
        <f t="shared" si="7"/>
        <v>384</v>
      </c>
    </row>
    <row r="26" spans="1:11">
      <c r="D26" s="2" t="s">
        <v>12</v>
      </c>
      <c r="F26" s="2">
        <v>0</v>
      </c>
      <c r="G26" s="2">
        <v>0</v>
      </c>
      <c r="H26" s="2">
        <v>0</v>
      </c>
      <c r="I26" s="2">
        <v>0</v>
      </c>
      <c r="J26" s="5">
        <v>0</v>
      </c>
      <c r="K26" s="2">
        <f t="shared" si="7"/>
        <v>0</v>
      </c>
    </row>
    <row r="28" spans="1:11">
      <c r="A28" s="7" t="s">
        <v>19</v>
      </c>
      <c r="B28" s="4">
        <v>43534</v>
      </c>
      <c r="C28" s="3">
        <v>0.44236111111111115</v>
      </c>
      <c r="D28" s="3" t="s">
        <v>9</v>
      </c>
      <c r="J28" s="5">
        <v>201.6</v>
      </c>
    </row>
    <row r="29" spans="1:11">
      <c r="D29" s="2" t="s">
        <v>10</v>
      </c>
      <c r="J29" s="5">
        <v>572.02</v>
      </c>
    </row>
    <row r="30" spans="1:11">
      <c r="D30" s="2" t="s">
        <v>11</v>
      </c>
      <c r="J30" s="5">
        <v>2555.91</v>
      </c>
    </row>
    <row r="31" spans="1:11">
      <c r="D31" s="2" t="s">
        <v>13</v>
      </c>
      <c r="J31" s="5">
        <v>76</v>
      </c>
    </row>
    <row r="32" spans="1:11">
      <c r="D32" s="2" t="s">
        <v>12</v>
      </c>
      <c r="J32" s="5">
        <v>0</v>
      </c>
    </row>
    <row r="34" spans="1:13">
      <c r="A34" s="7" t="s">
        <v>24</v>
      </c>
      <c r="B34" s="4">
        <v>43534</v>
      </c>
      <c r="C34" s="3">
        <v>0.47152777777777777</v>
      </c>
      <c r="D34" s="3" t="s">
        <v>9</v>
      </c>
      <c r="E34" s="2">
        <v>164.4</v>
      </c>
      <c r="F34" s="2">
        <v>103.89</v>
      </c>
      <c r="G34" s="2">
        <v>161.53</v>
      </c>
      <c r="H34" s="2">
        <v>343.02</v>
      </c>
      <c r="I34" s="2">
        <v>195.67</v>
      </c>
      <c r="J34" s="5">
        <v>190.73</v>
      </c>
      <c r="K34" s="2">
        <f>SUM(E34:J34)</f>
        <v>1159.24</v>
      </c>
    </row>
    <row r="35" spans="1:13">
      <c r="A35" s="7" t="s">
        <v>20</v>
      </c>
      <c r="D35" s="2" t="s">
        <v>10</v>
      </c>
      <c r="E35" s="2">
        <v>281.14999999999998</v>
      </c>
      <c r="F35" s="2">
        <v>112.1</v>
      </c>
      <c r="G35" s="2">
        <v>141.9</v>
      </c>
      <c r="H35" s="2">
        <v>173.87</v>
      </c>
      <c r="I35" s="2">
        <v>175.04</v>
      </c>
      <c r="J35" s="5">
        <v>160.53</v>
      </c>
      <c r="K35" s="2">
        <f t="shared" ref="K35:K38" si="8">SUM(E35:J35)</f>
        <v>1044.5899999999999</v>
      </c>
    </row>
    <row r="36" spans="1:13">
      <c r="D36" s="2" t="s">
        <v>11</v>
      </c>
      <c r="E36" s="2">
        <v>1176.27</v>
      </c>
      <c r="F36" s="2">
        <v>422.04</v>
      </c>
      <c r="G36" s="2">
        <v>497.44</v>
      </c>
      <c r="H36" s="2">
        <v>431.77</v>
      </c>
      <c r="I36" s="2">
        <v>618.02</v>
      </c>
      <c r="J36" s="5">
        <v>552.92999999999995</v>
      </c>
      <c r="K36" s="2">
        <f t="shared" si="8"/>
        <v>3698.47</v>
      </c>
    </row>
    <row r="37" spans="1:13">
      <c r="D37" s="2" t="s">
        <v>13</v>
      </c>
      <c r="E37" s="2">
        <v>76</v>
      </c>
      <c r="F37" s="2">
        <v>76</v>
      </c>
      <c r="G37" s="2">
        <v>77</v>
      </c>
      <c r="H37" s="2">
        <v>78</v>
      </c>
      <c r="I37" s="2">
        <v>77</v>
      </c>
      <c r="J37" s="5">
        <v>76</v>
      </c>
    </row>
    <row r="38" spans="1:13">
      <c r="D38" s="2" t="s">
        <v>12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5">
        <v>0</v>
      </c>
      <c r="K38" s="2">
        <f t="shared" si="8"/>
        <v>0</v>
      </c>
    </row>
    <row r="39" spans="1:13">
      <c r="J39" s="8" t="s">
        <v>21</v>
      </c>
    </row>
    <row r="40" spans="1:13">
      <c r="A40" s="7" t="s">
        <v>25</v>
      </c>
      <c r="B40" s="4">
        <v>43534</v>
      </c>
      <c r="C40" s="3">
        <v>0.46458333333333335</v>
      </c>
      <c r="D40" s="3" t="s">
        <v>9</v>
      </c>
      <c r="J40" s="5">
        <v>143.5</v>
      </c>
      <c r="M40" s="12" t="s">
        <v>23</v>
      </c>
    </row>
    <row r="41" spans="1:13">
      <c r="A41" s="9" t="s">
        <v>22</v>
      </c>
      <c r="D41" s="2" t="s">
        <v>10</v>
      </c>
      <c r="J41" s="5">
        <v>239.47</v>
      </c>
    </row>
    <row r="42" spans="1:13">
      <c r="D42" s="2" t="s">
        <v>11</v>
      </c>
      <c r="J42" s="5">
        <v>997.56</v>
      </c>
    </row>
    <row r="43" spans="1:13">
      <c r="D43" s="2" t="s">
        <v>13</v>
      </c>
      <c r="J43" s="5">
        <v>185</v>
      </c>
    </row>
    <row r="44" spans="1:13">
      <c r="D44" s="2" t="s">
        <v>12</v>
      </c>
      <c r="J44" s="5">
        <v>0</v>
      </c>
    </row>
    <row r="45" spans="1:13">
      <c r="J45" s="8" t="s">
        <v>21</v>
      </c>
    </row>
    <row r="46" spans="1:13">
      <c r="A46" s="7" t="s">
        <v>26</v>
      </c>
      <c r="D46" s="3" t="s">
        <v>9</v>
      </c>
      <c r="J46" s="5">
        <v>999</v>
      </c>
    </row>
    <row r="47" spans="1:13">
      <c r="D47" s="2" t="s">
        <v>10</v>
      </c>
      <c r="J47" s="5">
        <v>999</v>
      </c>
    </row>
    <row r="48" spans="1:13">
      <c r="D48" s="2" t="s">
        <v>11</v>
      </c>
    </row>
    <row r="49" spans="1:13">
      <c r="D49" s="2" t="s">
        <v>13</v>
      </c>
    </row>
    <row r="50" spans="1:13">
      <c r="D50" s="2" t="s">
        <v>12</v>
      </c>
    </row>
    <row r="52" spans="1:13">
      <c r="A52" s="7" t="s">
        <v>27</v>
      </c>
      <c r="D52" s="3" t="s">
        <v>9</v>
      </c>
      <c r="E52" s="2">
        <v>999</v>
      </c>
      <c r="F52" s="2">
        <v>73.69</v>
      </c>
      <c r="G52" s="2">
        <v>134.9</v>
      </c>
      <c r="H52" s="2">
        <v>999</v>
      </c>
      <c r="I52" s="2">
        <v>999</v>
      </c>
      <c r="J52" s="5">
        <v>135.63999999999999</v>
      </c>
      <c r="K52" s="2">
        <f>SUM(E52:J52)</f>
        <v>3341.23</v>
      </c>
    </row>
    <row r="53" spans="1:13">
      <c r="D53" s="2" t="s">
        <v>10</v>
      </c>
      <c r="E53" s="2">
        <v>999</v>
      </c>
      <c r="F53" s="2">
        <v>105.44</v>
      </c>
      <c r="G53" s="2">
        <v>138.05000000000001</v>
      </c>
      <c r="H53" s="2">
        <v>999</v>
      </c>
      <c r="I53" s="2">
        <v>999</v>
      </c>
      <c r="J53" s="5">
        <v>125.4</v>
      </c>
      <c r="K53" s="2">
        <f t="shared" ref="K53:K56" si="9">SUM(E53:J53)</f>
        <v>3365.89</v>
      </c>
    </row>
    <row r="54" spans="1:13">
      <c r="D54" s="2" t="s">
        <v>11</v>
      </c>
      <c r="F54" s="2">
        <v>426.4</v>
      </c>
      <c r="G54" s="2">
        <v>511.2</v>
      </c>
      <c r="J54" s="5">
        <v>448.31</v>
      </c>
      <c r="K54" s="2">
        <f t="shared" si="9"/>
        <v>1385.9099999999999</v>
      </c>
    </row>
    <row r="55" spans="1:13">
      <c r="D55" s="2" t="s">
        <v>13</v>
      </c>
      <c r="F55" s="2">
        <v>159</v>
      </c>
      <c r="G55" s="2">
        <v>158</v>
      </c>
      <c r="J55" s="5">
        <v>160</v>
      </c>
    </row>
    <row r="56" spans="1:13">
      <c r="D56" s="2" t="s">
        <v>12</v>
      </c>
      <c r="F56" s="2">
        <v>0</v>
      </c>
      <c r="G56" s="2">
        <v>0</v>
      </c>
      <c r="J56" s="5">
        <v>0</v>
      </c>
      <c r="K56" s="2">
        <f t="shared" si="9"/>
        <v>0</v>
      </c>
    </row>
    <row r="57" spans="1:13" s="7" customFormat="1">
      <c r="B57" s="9"/>
      <c r="E57" s="13" t="s">
        <v>29</v>
      </c>
      <c r="I57" s="7" t="s">
        <v>30</v>
      </c>
      <c r="J57" s="14" t="s">
        <v>28</v>
      </c>
      <c r="M57" s="13"/>
    </row>
    <row r="58" spans="1:13">
      <c r="A58" s="7" t="s">
        <v>31</v>
      </c>
      <c r="D58" s="3" t="s">
        <v>9</v>
      </c>
      <c r="E58" s="2">
        <v>177.23</v>
      </c>
      <c r="F58" s="2">
        <v>97.69</v>
      </c>
      <c r="G58" s="2">
        <v>178.42</v>
      </c>
      <c r="H58" s="2">
        <v>267.26</v>
      </c>
      <c r="I58" s="2">
        <v>185.52</v>
      </c>
      <c r="J58" s="5">
        <v>179.08</v>
      </c>
      <c r="K58" s="2">
        <f>SUM(E58:J58)</f>
        <v>1085.1999999999998</v>
      </c>
    </row>
    <row r="59" spans="1:13">
      <c r="D59" s="2" t="s">
        <v>10</v>
      </c>
      <c r="E59" s="2">
        <v>171.38</v>
      </c>
      <c r="F59" s="2">
        <v>114.61</v>
      </c>
      <c r="G59" s="2">
        <v>162.74</v>
      </c>
      <c r="H59" s="2">
        <v>157.69999999999999</v>
      </c>
      <c r="I59" s="2">
        <v>135.27000000000001</v>
      </c>
      <c r="J59" s="5">
        <v>146.63999999999999</v>
      </c>
      <c r="K59" s="2">
        <f t="shared" ref="K59:K62" si="10">SUM(E59:J59)</f>
        <v>888.34</v>
      </c>
    </row>
    <row r="60" spans="1:13">
      <c r="D60" s="2" t="s">
        <v>11</v>
      </c>
      <c r="E60" s="2">
        <v>622.65</v>
      </c>
      <c r="F60" s="2">
        <v>441.9</v>
      </c>
      <c r="G60" s="2">
        <v>578.86</v>
      </c>
      <c r="H60" s="2">
        <v>445.31</v>
      </c>
      <c r="I60" s="2">
        <v>435.58</v>
      </c>
      <c r="J60" s="5">
        <v>499.15</v>
      </c>
      <c r="K60" s="2">
        <f t="shared" si="10"/>
        <v>3023.45</v>
      </c>
    </row>
    <row r="61" spans="1:13">
      <c r="D61" s="2" t="s">
        <v>13</v>
      </c>
      <c r="E61" s="2">
        <v>120</v>
      </c>
      <c r="F61" s="2">
        <v>120</v>
      </c>
      <c r="G61" s="2">
        <v>118</v>
      </c>
      <c r="H61" s="2">
        <v>123</v>
      </c>
      <c r="I61" s="2">
        <v>120</v>
      </c>
      <c r="J61" s="5">
        <v>120</v>
      </c>
    </row>
    <row r="62" spans="1:13">
      <c r="D62" s="2" t="s">
        <v>12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5">
        <v>0</v>
      </c>
      <c r="K62" s="2">
        <f t="shared" si="10"/>
        <v>0</v>
      </c>
    </row>
    <row r="64" spans="1:13">
      <c r="A64" s="7" t="s">
        <v>32</v>
      </c>
      <c r="D64" s="3" t="s">
        <v>9</v>
      </c>
      <c r="E64" s="2">
        <v>144.86000000000001</v>
      </c>
      <c r="F64" s="2">
        <v>81.569999999999993</v>
      </c>
      <c r="G64" s="2">
        <v>144.61000000000001</v>
      </c>
      <c r="H64" s="2">
        <v>214.85</v>
      </c>
      <c r="I64" s="2">
        <v>149.6</v>
      </c>
      <c r="J64" s="5">
        <v>144.77000000000001</v>
      </c>
      <c r="K64" s="2">
        <f>SUM(E64:J64)</f>
        <v>880.26</v>
      </c>
    </row>
    <row r="65" spans="1:11">
      <c r="D65" s="2" t="s">
        <v>10</v>
      </c>
      <c r="E65" s="2">
        <v>170.77</v>
      </c>
      <c r="F65" s="15">
        <v>182.09</v>
      </c>
      <c r="G65" s="2">
        <v>138.69</v>
      </c>
      <c r="H65" s="2">
        <v>152.03</v>
      </c>
      <c r="I65" s="2">
        <v>121.76</v>
      </c>
      <c r="J65" s="5">
        <v>123.67</v>
      </c>
      <c r="K65" s="2">
        <f t="shared" ref="K65:K68" si="11">SUM(E65:J65)</f>
        <v>889.01</v>
      </c>
    </row>
    <row r="66" spans="1:11">
      <c r="D66" s="2" t="s">
        <v>11</v>
      </c>
      <c r="E66" s="2">
        <v>659.32</v>
      </c>
      <c r="F66" s="2">
        <v>792.34</v>
      </c>
      <c r="G66" s="2">
        <v>502.43</v>
      </c>
      <c r="H66" s="2">
        <v>481.75</v>
      </c>
      <c r="I66" s="2">
        <v>413.37</v>
      </c>
      <c r="J66" s="5">
        <v>428.64</v>
      </c>
      <c r="K66" s="2">
        <f t="shared" si="11"/>
        <v>3277.85</v>
      </c>
    </row>
    <row r="67" spans="1:11">
      <c r="D67" s="2" t="s">
        <v>13</v>
      </c>
      <c r="E67" s="2">
        <v>147</v>
      </c>
      <c r="F67" s="2">
        <v>148</v>
      </c>
      <c r="G67" s="2">
        <v>147</v>
      </c>
      <c r="H67" s="2">
        <v>153</v>
      </c>
      <c r="I67" s="2">
        <v>148</v>
      </c>
      <c r="J67" s="5">
        <v>149</v>
      </c>
    </row>
    <row r="68" spans="1:11">
      <c r="D68" s="2" t="s">
        <v>12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5">
        <v>0</v>
      </c>
      <c r="K68" s="2">
        <f t="shared" si="11"/>
        <v>0</v>
      </c>
    </row>
    <row r="69" spans="1:11">
      <c r="F69" s="2" t="s">
        <v>33</v>
      </c>
    </row>
    <row r="70" spans="1:11">
      <c r="A70" s="7" t="s">
        <v>34</v>
      </c>
      <c r="D70" s="3" t="s">
        <v>9</v>
      </c>
      <c r="E70" s="2">
        <v>147.96</v>
      </c>
      <c r="F70" s="2">
        <v>999</v>
      </c>
      <c r="J70" s="5">
        <v>144.84</v>
      </c>
    </row>
    <row r="71" spans="1:11">
      <c r="D71" s="2" t="s">
        <v>10</v>
      </c>
      <c r="E71" s="2">
        <v>240.61</v>
      </c>
      <c r="F71" s="2">
        <v>999</v>
      </c>
      <c r="J71" s="5">
        <v>123.5</v>
      </c>
    </row>
    <row r="72" spans="1:11">
      <c r="D72" s="2" t="s">
        <v>11</v>
      </c>
      <c r="E72" s="2">
        <v>997.74</v>
      </c>
      <c r="J72" s="5">
        <v>427.74</v>
      </c>
    </row>
    <row r="73" spans="1:11">
      <c r="D73" s="2" t="s">
        <v>13</v>
      </c>
      <c r="E73" s="2">
        <v>146</v>
      </c>
      <c r="J73" s="5">
        <v>149</v>
      </c>
    </row>
    <row r="74" spans="1:11">
      <c r="D74" s="2" t="s">
        <v>12</v>
      </c>
      <c r="E74" s="2">
        <v>0</v>
      </c>
      <c r="J74" s="5">
        <v>0</v>
      </c>
    </row>
    <row r="75" spans="1:11">
      <c r="E75" s="2" t="s">
        <v>33</v>
      </c>
    </row>
    <row r="76" spans="1:11">
      <c r="A76" s="7" t="s">
        <v>35</v>
      </c>
      <c r="D76" s="3" t="s">
        <v>9</v>
      </c>
      <c r="E76" s="2">
        <v>144.76</v>
      </c>
      <c r="F76" s="2">
        <v>78.8</v>
      </c>
      <c r="G76" s="2">
        <v>144.6</v>
      </c>
      <c r="H76" s="2">
        <v>214.88</v>
      </c>
      <c r="I76" s="2">
        <v>149.54</v>
      </c>
      <c r="J76" s="5">
        <v>144.72</v>
      </c>
      <c r="K76" s="2">
        <f>SUM(E76:J76)</f>
        <v>877.3</v>
      </c>
    </row>
    <row r="77" spans="1:11">
      <c r="D77" s="2" t="s">
        <v>10</v>
      </c>
      <c r="E77" s="2">
        <v>168.73</v>
      </c>
      <c r="F77" s="2">
        <v>105.24</v>
      </c>
      <c r="G77" s="2">
        <v>138.63999999999999</v>
      </c>
      <c r="H77" s="2">
        <v>152.03</v>
      </c>
      <c r="I77" s="2">
        <v>120.64</v>
      </c>
      <c r="J77" s="5">
        <v>122.27</v>
      </c>
      <c r="K77" s="2">
        <f t="shared" ref="K77:K80" si="12">SUM(E77:J77)</f>
        <v>807.55</v>
      </c>
    </row>
    <row r="78" spans="1:11">
      <c r="D78" s="2" t="s">
        <v>11</v>
      </c>
      <c r="E78" s="2">
        <v>649.42999999999995</v>
      </c>
      <c r="F78" s="2">
        <v>419.1</v>
      </c>
      <c r="G78" s="2">
        <v>502.19</v>
      </c>
      <c r="H78" s="2">
        <v>481.71</v>
      </c>
      <c r="I78" s="2">
        <v>407.96</v>
      </c>
      <c r="J78" s="5">
        <v>421.82</v>
      </c>
      <c r="K78" s="2">
        <f t="shared" si="12"/>
        <v>2882.21</v>
      </c>
    </row>
    <row r="79" spans="1:11">
      <c r="D79" s="2" t="s">
        <v>13</v>
      </c>
      <c r="E79" s="2">
        <v>147</v>
      </c>
      <c r="F79" s="2">
        <v>148</v>
      </c>
      <c r="G79" s="2">
        <v>147</v>
      </c>
      <c r="H79" s="2">
        <v>153</v>
      </c>
      <c r="I79" s="2">
        <v>148</v>
      </c>
      <c r="J79" s="5">
        <v>149</v>
      </c>
    </row>
    <row r="80" spans="1:11">
      <c r="D80" s="2" t="s">
        <v>12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5">
        <v>0</v>
      </c>
      <c r="K80" s="2">
        <f t="shared" si="12"/>
        <v>0</v>
      </c>
    </row>
    <row r="82" spans="1:13">
      <c r="A82" s="7" t="s">
        <v>36</v>
      </c>
      <c r="D82" s="3" t="s">
        <v>9</v>
      </c>
      <c r="E82" s="2">
        <v>135.66</v>
      </c>
      <c r="F82" s="2">
        <v>72.239999999999995</v>
      </c>
      <c r="G82" s="2">
        <v>132.25</v>
      </c>
      <c r="H82" s="2">
        <v>196.35</v>
      </c>
      <c r="I82" s="2">
        <v>138.33000000000001</v>
      </c>
      <c r="J82" s="5">
        <v>133.18</v>
      </c>
      <c r="K82" s="2">
        <f>SUM(E82:J82)</f>
        <v>808.01</v>
      </c>
    </row>
    <row r="83" spans="1:13">
      <c r="A83" s="7" t="s">
        <v>37</v>
      </c>
      <c r="D83" s="2" t="s">
        <v>10</v>
      </c>
      <c r="E83" s="15">
        <v>227.04</v>
      </c>
      <c r="F83" s="2">
        <v>103.32</v>
      </c>
      <c r="G83" s="2">
        <v>135.24</v>
      </c>
      <c r="H83" s="2">
        <v>152.88999999999999</v>
      </c>
      <c r="I83" s="15">
        <v>145.34</v>
      </c>
      <c r="J83" s="5">
        <v>125.77</v>
      </c>
      <c r="K83" s="2">
        <f t="shared" ref="K83:K86" si="13">SUM(E83:J83)</f>
        <v>889.6</v>
      </c>
    </row>
    <row r="84" spans="1:13">
      <c r="A84" s="7" t="s">
        <v>38</v>
      </c>
      <c r="D84" s="2" t="s">
        <v>11</v>
      </c>
      <c r="E84" s="2">
        <v>946.32</v>
      </c>
      <c r="F84" s="2">
        <v>417.75</v>
      </c>
      <c r="G84" s="2">
        <v>500.68</v>
      </c>
      <c r="H84" s="2">
        <v>508.62</v>
      </c>
      <c r="I84" s="2">
        <v>542.70000000000005</v>
      </c>
      <c r="J84" s="5">
        <v>453.12</v>
      </c>
      <c r="K84" s="2">
        <f t="shared" si="13"/>
        <v>3369.1900000000005</v>
      </c>
    </row>
    <row r="85" spans="1:13">
      <c r="D85" s="2" t="s">
        <v>13</v>
      </c>
      <c r="E85" s="2">
        <v>160</v>
      </c>
      <c r="F85" s="2">
        <v>162</v>
      </c>
      <c r="G85" s="2">
        <v>161</v>
      </c>
      <c r="H85" s="2">
        <v>167</v>
      </c>
      <c r="I85" s="2">
        <v>161</v>
      </c>
      <c r="J85" s="5">
        <v>163</v>
      </c>
    </row>
    <row r="86" spans="1:13">
      <c r="D86" s="2" t="s">
        <v>12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5">
        <v>0</v>
      </c>
      <c r="K86" s="2">
        <f t="shared" si="13"/>
        <v>0</v>
      </c>
    </row>
    <row r="87" spans="1:13" ht="28.8">
      <c r="E87" s="2" t="s">
        <v>39</v>
      </c>
      <c r="I87" s="7" t="s">
        <v>40</v>
      </c>
    </row>
    <row r="88" spans="1:13">
      <c r="A88" s="7" t="s">
        <v>41</v>
      </c>
      <c r="D88" s="3" t="s">
        <v>9</v>
      </c>
      <c r="E88" s="2">
        <v>999</v>
      </c>
      <c r="F88" s="2">
        <v>72.73</v>
      </c>
      <c r="H88" s="2">
        <v>999</v>
      </c>
      <c r="I88" s="2">
        <v>999</v>
      </c>
      <c r="K88" s="2">
        <f>SUM(E88:J88)</f>
        <v>3069.73</v>
      </c>
    </row>
    <row r="89" spans="1:13">
      <c r="A89" s="7" t="s">
        <v>42</v>
      </c>
      <c r="D89" s="2" t="s">
        <v>10</v>
      </c>
      <c r="E89" s="2">
        <v>999</v>
      </c>
      <c r="F89" s="2">
        <v>106.4</v>
      </c>
      <c r="H89" s="2">
        <v>999</v>
      </c>
      <c r="I89" s="2">
        <v>999</v>
      </c>
      <c r="K89" s="2">
        <f t="shared" ref="K89:K92" si="14">SUM(E89:J89)</f>
        <v>3103.4</v>
      </c>
    </row>
    <row r="90" spans="1:13">
      <c r="A90" s="7" t="s">
        <v>38</v>
      </c>
      <c r="D90" s="2" t="s">
        <v>11</v>
      </c>
      <c r="F90" s="2">
        <v>432.69</v>
      </c>
      <c r="K90" s="2">
        <f t="shared" si="14"/>
        <v>432.69</v>
      </c>
    </row>
    <row r="91" spans="1:13">
      <c r="D91" s="2" t="s">
        <v>13</v>
      </c>
      <c r="F91" s="2">
        <v>162</v>
      </c>
    </row>
    <row r="92" spans="1:13">
      <c r="D92" s="2" t="s">
        <v>12</v>
      </c>
      <c r="F92" s="2">
        <v>0</v>
      </c>
      <c r="K92" s="2">
        <f t="shared" si="14"/>
        <v>0</v>
      </c>
    </row>
    <row r="94" spans="1:13" s="33" customFormat="1">
      <c r="A94" s="31" t="s">
        <v>44</v>
      </c>
      <c r="B94" s="32"/>
      <c r="D94" s="34" t="s">
        <v>9</v>
      </c>
      <c r="E94" s="33">
        <v>144.62</v>
      </c>
      <c r="F94" s="33">
        <v>78.709999999999994</v>
      </c>
      <c r="G94" s="33">
        <v>144.44</v>
      </c>
      <c r="H94" s="33">
        <v>3</v>
      </c>
      <c r="I94" s="33">
        <v>149.51</v>
      </c>
      <c r="J94" s="33">
        <v>144.72</v>
      </c>
      <c r="K94" s="33">
        <f>SUM(E94:J94)</f>
        <v>665</v>
      </c>
      <c r="M94" s="35"/>
    </row>
    <row r="95" spans="1:13" s="33" customFormat="1">
      <c r="A95" s="31" t="s">
        <v>37</v>
      </c>
      <c r="B95" s="32"/>
      <c r="D95" s="33" t="s">
        <v>10</v>
      </c>
      <c r="E95" s="33">
        <v>166.8</v>
      </c>
      <c r="F95" s="33">
        <v>103.67</v>
      </c>
      <c r="G95" s="33">
        <v>136.87</v>
      </c>
      <c r="H95" s="33">
        <v>149.47999999999999</v>
      </c>
      <c r="I95" s="33">
        <v>119.86</v>
      </c>
      <c r="J95" s="33">
        <v>122.31</v>
      </c>
      <c r="K95" s="33">
        <f t="shared" ref="K95:K98" si="15">SUM(E95:J95)</f>
        <v>798.99</v>
      </c>
      <c r="M95" s="35"/>
    </row>
    <row r="96" spans="1:13" s="33" customFormat="1">
      <c r="A96" s="31" t="s">
        <v>43</v>
      </c>
      <c r="B96" s="32"/>
      <c r="D96" s="33" t="s">
        <v>11</v>
      </c>
      <c r="E96" s="33">
        <v>640.16999999999996</v>
      </c>
      <c r="F96" s="33">
        <v>411.56</v>
      </c>
      <c r="G96" s="33">
        <v>493.74</v>
      </c>
      <c r="H96" s="33">
        <v>469.39</v>
      </c>
      <c r="I96" s="33">
        <v>404.18</v>
      </c>
      <c r="J96" s="33">
        <v>422.04</v>
      </c>
      <c r="K96" s="33">
        <f t="shared" si="15"/>
        <v>2841.08</v>
      </c>
      <c r="M96" s="35"/>
    </row>
    <row r="97" spans="1:13" s="33" customFormat="1">
      <c r="A97" s="31"/>
      <c r="B97" s="32"/>
      <c r="D97" s="33" t="s">
        <v>13</v>
      </c>
      <c r="E97" s="33">
        <v>147</v>
      </c>
      <c r="F97" s="33">
        <v>148</v>
      </c>
      <c r="G97" s="33">
        <v>147</v>
      </c>
      <c r="H97" s="33">
        <v>153</v>
      </c>
      <c r="I97" s="33">
        <v>148</v>
      </c>
      <c r="J97" s="33">
        <v>149</v>
      </c>
      <c r="M97" s="35"/>
    </row>
    <row r="98" spans="1:13" s="33" customFormat="1">
      <c r="A98" s="31"/>
      <c r="B98" s="32"/>
      <c r="D98" s="33" t="s">
        <v>12</v>
      </c>
      <c r="E98" s="33">
        <v>0</v>
      </c>
      <c r="F98" s="33">
        <v>0</v>
      </c>
      <c r="G98" s="33">
        <v>0</v>
      </c>
      <c r="H98" s="33">
        <v>0</v>
      </c>
      <c r="I98" s="33">
        <v>0</v>
      </c>
      <c r="J98" s="33">
        <v>0</v>
      </c>
      <c r="K98" s="33">
        <f t="shared" si="15"/>
        <v>0</v>
      </c>
      <c r="M98" s="35"/>
    </row>
    <row r="99" spans="1:13" hidden="1">
      <c r="G99" s="7" t="s">
        <v>45</v>
      </c>
    </row>
    <row r="100" spans="1:13" hidden="1">
      <c r="E100" s="7" t="s">
        <v>46</v>
      </c>
    </row>
    <row r="101" spans="1:13" hidden="1">
      <c r="A101" s="7" t="s">
        <v>47</v>
      </c>
      <c r="D101" s="2" t="s">
        <v>11</v>
      </c>
      <c r="E101" s="2">
        <v>640.16803000000004</v>
      </c>
      <c r="F101" s="2">
        <v>411.52600100000001</v>
      </c>
      <c r="G101" s="2">
        <v>493.71798699999999</v>
      </c>
      <c r="H101" s="2">
        <v>469.38000499999998</v>
      </c>
      <c r="I101" s="2">
        <v>404.16400099999998</v>
      </c>
      <c r="J101" s="5">
        <v>404.15701300000001</v>
      </c>
      <c r="K101" s="2">
        <f t="shared" ref="K101:K102" si="16">SUM(E101:J101)</f>
        <v>2823.1130370000001</v>
      </c>
    </row>
    <row r="102" spans="1:13" hidden="1">
      <c r="A102" s="7" t="s">
        <v>50</v>
      </c>
      <c r="D102" s="2" t="s">
        <v>48</v>
      </c>
      <c r="E102" s="2">
        <v>601.46046200000001</v>
      </c>
      <c r="F102" s="2">
        <v>379.44525700000003</v>
      </c>
      <c r="G102" s="2">
        <v>461.16140100000001</v>
      </c>
      <c r="H102" s="2">
        <v>440.03239400000001</v>
      </c>
      <c r="I102" s="2">
        <v>382.63436400000001</v>
      </c>
      <c r="J102" s="5">
        <v>382.62671599999999</v>
      </c>
      <c r="K102" s="2">
        <f t="shared" si="16"/>
        <v>2647.3605939999998</v>
      </c>
    </row>
    <row r="103" spans="1:13" hidden="1">
      <c r="A103" t="s">
        <v>51</v>
      </c>
      <c r="E103" s="16">
        <f>E102/E101</f>
        <v>0.93953529981808048</v>
      </c>
      <c r="F103" s="16">
        <f t="shared" ref="F103:K103" si="17">F102/F101</f>
        <v>0.92204442994599511</v>
      </c>
      <c r="G103" s="16">
        <f t="shared" si="17"/>
        <v>0.93405833520908366</v>
      </c>
      <c r="H103" s="16">
        <f t="shared" si="17"/>
        <v>0.93747579639656786</v>
      </c>
      <c r="I103" s="16">
        <f t="shared" si="17"/>
        <v>0.94673044371411008</v>
      </c>
      <c r="J103" s="16">
        <f t="shared" si="17"/>
        <v>0.9467278896382777</v>
      </c>
      <c r="K103" s="16">
        <f t="shared" si="17"/>
        <v>0.93774516262842778</v>
      </c>
      <c r="L103" s="22"/>
      <c r="M103" s="11">
        <v>1.06638779900189</v>
      </c>
    </row>
    <row r="104" spans="1:13" hidden="1">
      <c r="A104" t="s">
        <v>52</v>
      </c>
      <c r="D104" s="2" t="s">
        <v>49</v>
      </c>
      <c r="E104" s="16">
        <f t="shared" ref="E104:K104" si="18">1-E103</f>
        <v>6.0464700181919517E-2</v>
      </c>
      <c r="F104" s="16">
        <f t="shared" si="18"/>
        <v>7.7955570054004886E-2</v>
      </c>
      <c r="G104" s="16">
        <f t="shared" si="18"/>
        <v>6.5941664790916343E-2</v>
      </c>
      <c r="H104" s="16">
        <f t="shared" si="18"/>
        <v>6.2524203603432138E-2</v>
      </c>
      <c r="I104" s="16">
        <f t="shared" si="18"/>
        <v>5.3269556285889919E-2</v>
      </c>
      <c r="J104" s="16">
        <f t="shared" si="18"/>
        <v>5.3272110361722302E-2</v>
      </c>
      <c r="K104" s="16">
        <f t="shared" si="18"/>
        <v>6.2254837371572225E-2</v>
      </c>
    </row>
    <row r="105" spans="1:13" hidden="1"/>
    <row r="106" spans="1:13" hidden="1">
      <c r="A106" s="7" t="s">
        <v>53</v>
      </c>
      <c r="B106" s="4">
        <v>43540</v>
      </c>
      <c r="C106" s="3">
        <v>0.40972222222222227</v>
      </c>
      <c r="D106" s="3" t="s">
        <v>9</v>
      </c>
      <c r="E106" s="2">
        <v>144.62</v>
      </c>
      <c r="F106" s="2">
        <v>78.709999999999994</v>
      </c>
      <c r="G106" s="2">
        <v>144.44</v>
      </c>
      <c r="H106" s="2">
        <v>214.77</v>
      </c>
      <c r="I106" s="2">
        <v>149.51</v>
      </c>
      <c r="J106" s="5">
        <v>144.72</v>
      </c>
      <c r="K106" s="2">
        <f>SUM(E106:J106)</f>
        <v>876.77</v>
      </c>
    </row>
    <row r="107" spans="1:13" hidden="1">
      <c r="A107" s="7" t="s">
        <v>54</v>
      </c>
      <c r="D107" s="2" t="s">
        <v>10</v>
      </c>
      <c r="E107" s="2">
        <v>166.8</v>
      </c>
      <c r="F107" s="2">
        <v>103.67</v>
      </c>
      <c r="G107" s="2">
        <v>136.87</v>
      </c>
      <c r="H107" s="2">
        <v>149.47999999999999</v>
      </c>
      <c r="I107" s="2">
        <v>119.86</v>
      </c>
      <c r="J107" s="5">
        <v>122.56</v>
      </c>
      <c r="K107" s="2">
        <f t="shared" ref="K107:K112" si="19">SUM(E107:J107)</f>
        <v>799.24</v>
      </c>
    </row>
    <row r="108" spans="1:13" hidden="1">
      <c r="D108" s="2" t="s">
        <v>11</v>
      </c>
      <c r="E108" s="2">
        <v>640.16999999999996</v>
      </c>
      <c r="F108" s="2">
        <v>411.96</v>
      </c>
      <c r="G108" s="2">
        <v>493.74</v>
      </c>
      <c r="H108" s="2">
        <v>469.39</v>
      </c>
      <c r="I108" s="2">
        <v>404.16</v>
      </c>
      <c r="J108" s="5">
        <v>423.24</v>
      </c>
      <c r="K108" s="2">
        <f t="shared" si="19"/>
        <v>2842.66</v>
      </c>
    </row>
    <row r="109" spans="1:13" hidden="1">
      <c r="D109" s="2" t="s">
        <v>13</v>
      </c>
      <c r="E109" s="2">
        <v>147</v>
      </c>
      <c r="F109" s="2">
        <v>148</v>
      </c>
      <c r="G109" s="2">
        <v>147</v>
      </c>
      <c r="H109" s="2">
        <v>153</v>
      </c>
      <c r="I109" s="2">
        <v>148</v>
      </c>
      <c r="J109" s="5">
        <v>149</v>
      </c>
    </row>
    <row r="110" spans="1:13" hidden="1">
      <c r="D110" s="2" t="s">
        <v>12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5">
        <v>0</v>
      </c>
      <c r="K110" s="2">
        <f t="shared" si="19"/>
        <v>0</v>
      </c>
    </row>
    <row r="111" spans="1:13" hidden="1">
      <c r="C111" s="7" t="s">
        <v>55</v>
      </c>
      <c r="D111" s="2" t="s">
        <v>48</v>
      </c>
      <c r="E111" s="2">
        <v>641.39000099999998</v>
      </c>
      <c r="F111" s="2">
        <v>404.67472099999998</v>
      </c>
      <c r="G111" s="2">
        <v>491.80260500000003</v>
      </c>
      <c r="H111" s="2">
        <v>469.25172199999997</v>
      </c>
      <c r="I111" s="2">
        <v>408.03661699999998</v>
      </c>
      <c r="J111" s="5">
        <v>424.901972</v>
      </c>
      <c r="K111" s="2">
        <f t="shared" si="19"/>
        <v>2840.0576380000002</v>
      </c>
    </row>
    <row r="112" spans="1:13" hidden="1">
      <c r="C112" s="7" t="s">
        <v>55</v>
      </c>
      <c r="D112" s="2" t="s">
        <v>56</v>
      </c>
      <c r="E112" s="2">
        <v>137.76</v>
      </c>
      <c r="F112" s="2">
        <v>76.34</v>
      </c>
      <c r="G112" s="2">
        <v>137.72</v>
      </c>
      <c r="H112" s="2">
        <v>207.92</v>
      </c>
      <c r="I112" s="2">
        <v>142.66</v>
      </c>
      <c r="J112" s="5">
        <v>138.12</v>
      </c>
      <c r="K112" s="2">
        <f t="shared" si="19"/>
        <v>840.52</v>
      </c>
      <c r="L112" s="2">
        <f>K106/K112*0.02</f>
        <v>2.0862561271593773E-2</v>
      </c>
      <c r="M112" s="11">
        <v>2.0862561271593801E-2</v>
      </c>
    </row>
    <row r="113" spans="1:13" hidden="1">
      <c r="C113" s="2" t="s">
        <v>57</v>
      </c>
      <c r="D113" s="2" t="s">
        <v>48</v>
      </c>
      <c r="E113" s="23">
        <f>E111/E108-1</f>
        <v>1.9057453488917631E-3</v>
      </c>
      <c r="F113" s="23">
        <f t="shared" ref="F113:K113" si="20">F111/F108-1</f>
        <v>-1.7684432954655827E-2</v>
      </c>
      <c r="G113" s="23">
        <f t="shared" si="20"/>
        <v>-3.9239174464292814E-3</v>
      </c>
      <c r="H113" s="23">
        <f t="shared" si="20"/>
        <v>-2.9459085195682189E-4</v>
      </c>
      <c r="I113" s="23">
        <f t="shared" si="20"/>
        <v>9.5917879057798583E-3</v>
      </c>
      <c r="J113" s="23">
        <f t="shared" si="20"/>
        <v>3.9267838578584957E-3</v>
      </c>
      <c r="K113" s="23">
        <f t="shared" si="20"/>
        <v>-9.1546720325319519E-4</v>
      </c>
    </row>
    <row r="114" spans="1:13" hidden="1">
      <c r="C114" s="2" t="s">
        <v>57</v>
      </c>
      <c r="D114" s="2" t="s">
        <v>56</v>
      </c>
      <c r="E114" s="23">
        <f t="shared" ref="E114:K114" si="21">E112/E106-1</f>
        <v>-4.7434656340755166E-2</v>
      </c>
      <c r="F114" s="23">
        <f t="shared" si="21"/>
        <v>-3.0110532333883722E-2</v>
      </c>
      <c r="G114" s="23">
        <f t="shared" si="21"/>
        <v>-4.6524508446413759E-2</v>
      </c>
      <c r="H114" s="23">
        <f t="shared" si="21"/>
        <v>-3.189458490478192E-2</v>
      </c>
      <c r="I114" s="23">
        <f t="shared" si="21"/>
        <v>-4.5816333355628402E-2</v>
      </c>
      <c r="J114" s="23">
        <f t="shared" si="21"/>
        <v>-4.5605306799336609E-2</v>
      </c>
      <c r="K114" s="23">
        <f t="shared" si="21"/>
        <v>-4.1344936528393994E-2</v>
      </c>
    </row>
    <row r="115" spans="1:13" hidden="1"/>
    <row r="116" spans="1:13" hidden="1">
      <c r="A116" s="7" t="s">
        <v>58</v>
      </c>
      <c r="C116" s="7" t="s">
        <v>55</v>
      </c>
      <c r="D116" s="2" t="s">
        <v>56</v>
      </c>
      <c r="E116" s="2">
        <v>143.74304699999999</v>
      </c>
      <c r="F116" s="2">
        <v>79.632396</v>
      </c>
      <c r="G116" s="2">
        <v>143.59700900000001</v>
      </c>
      <c r="H116" s="2">
        <v>216.928912</v>
      </c>
      <c r="I116" s="2">
        <v>149.06299999999999</v>
      </c>
      <c r="J116" s="5">
        <v>143.805635</v>
      </c>
      <c r="K116" s="2">
        <f t="shared" ref="K116" si="22">SUM(E116:J116)</f>
        <v>876.76999899999987</v>
      </c>
    </row>
    <row r="117" spans="1:13" hidden="1">
      <c r="A117" s="7" t="s">
        <v>59</v>
      </c>
      <c r="C117" s="2" t="s">
        <v>57</v>
      </c>
      <c r="D117" s="2" t="s">
        <v>56</v>
      </c>
      <c r="E117" s="23">
        <f>E116/E106-1</f>
        <v>-6.0638431752179089E-3</v>
      </c>
      <c r="F117" s="23">
        <f t="shared" ref="F117:K117" si="23">F116/F106-1</f>
        <v>1.1718917545419982E-2</v>
      </c>
      <c r="G117" s="23">
        <f t="shared" si="23"/>
        <v>-5.8362711160342418E-3</v>
      </c>
      <c r="H117" s="23">
        <f t="shared" si="23"/>
        <v>1.0052204684080523E-2</v>
      </c>
      <c r="I117" s="23">
        <f t="shared" si="23"/>
        <v>-2.9897665707979693E-3</v>
      </c>
      <c r="J117" s="23">
        <f t="shared" si="23"/>
        <v>-6.3181661138751455E-3</v>
      </c>
      <c r="K117" s="23">
        <f t="shared" si="23"/>
        <v>-1.1405500988104222E-9</v>
      </c>
    </row>
    <row r="118" spans="1:13" hidden="1"/>
    <row r="119" spans="1:13" hidden="1">
      <c r="A119" s="7" t="s">
        <v>60</v>
      </c>
      <c r="D119" s="3" t="s">
        <v>9</v>
      </c>
      <c r="E119" s="2">
        <v>144.62</v>
      </c>
      <c r="F119" s="2">
        <v>78.709999999999994</v>
      </c>
      <c r="G119" s="2">
        <v>144.44</v>
      </c>
      <c r="H119" s="2">
        <v>214.77</v>
      </c>
      <c r="I119" s="2">
        <v>149.51</v>
      </c>
      <c r="J119" s="5">
        <v>144.72</v>
      </c>
      <c r="K119" s="2">
        <f>SUM(E119:J119)</f>
        <v>876.77</v>
      </c>
    </row>
    <row r="120" spans="1:13" hidden="1">
      <c r="A120" s="7" t="s">
        <v>61</v>
      </c>
      <c r="D120" s="2" t="s">
        <v>11</v>
      </c>
      <c r="E120" s="2">
        <v>640.16999999999996</v>
      </c>
      <c r="F120" s="2">
        <v>411.96</v>
      </c>
      <c r="G120" s="2">
        <v>493.74</v>
      </c>
      <c r="H120" s="2">
        <v>469.39</v>
      </c>
      <c r="I120" s="2">
        <v>404.16</v>
      </c>
      <c r="J120" s="5">
        <v>423.24</v>
      </c>
      <c r="K120" s="2">
        <f t="shared" ref="K120:K122" si="24">SUM(E120:J120)</f>
        <v>2842.66</v>
      </c>
    </row>
    <row r="121" spans="1:13" hidden="1">
      <c r="C121" s="7" t="s">
        <v>55</v>
      </c>
      <c r="D121" s="2" t="s">
        <v>48</v>
      </c>
      <c r="E121" s="2">
        <v>481.35565100000002</v>
      </c>
      <c r="F121" s="2">
        <v>259.34051299999999</v>
      </c>
      <c r="G121" s="2">
        <v>330.502115</v>
      </c>
      <c r="H121" s="2">
        <v>317.56969099999998</v>
      </c>
      <c r="I121" s="2">
        <v>278.62517700000001</v>
      </c>
      <c r="J121" s="5">
        <v>283.99739099999999</v>
      </c>
      <c r="K121" s="2">
        <f t="shared" si="24"/>
        <v>1951.3905379999997</v>
      </c>
      <c r="L121" s="2">
        <f>K120/K121</f>
        <v>1.4567355660715007</v>
      </c>
      <c r="M121" s="11">
        <v>1.4567355660715</v>
      </c>
    </row>
    <row r="122" spans="1:13" hidden="1">
      <c r="C122" s="7" t="s">
        <v>55</v>
      </c>
      <c r="D122" s="2" t="s">
        <v>56</v>
      </c>
      <c r="E122" s="2">
        <v>136.84</v>
      </c>
      <c r="F122" s="2">
        <v>75.400000000000006</v>
      </c>
      <c r="G122" s="2">
        <v>136.62</v>
      </c>
      <c r="H122" s="2">
        <v>207.04</v>
      </c>
      <c r="I122" s="2">
        <v>141.9</v>
      </c>
      <c r="J122" s="5">
        <v>137.12</v>
      </c>
      <c r="K122" s="2">
        <f t="shared" si="24"/>
        <v>834.92</v>
      </c>
      <c r="L122" s="2">
        <f>K119/K122*0.02</f>
        <v>2.1002491256647344E-2</v>
      </c>
      <c r="M122" s="11">
        <v>2.1002491256647299E-2</v>
      </c>
    </row>
    <row r="123" spans="1:13" hidden="1">
      <c r="C123" s="2" t="s">
        <v>57</v>
      </c>
      <c r="D123" s="2" t="s">
        <v>48</v>
      </c>
      <c r="E123" s="23">
        <f>E121/E108-1</f>
        <v>-0.24808152365777836</v>
      </c>
      <c r="F123" s="23">
        <f t="shared" ref="F123:K123" si="25">F121/F108-1</f>
        <v>-0.37047161617632784</v>
      </c>
      <c r="G123" s="23">
        <f t="shared" si="25"/>
        <v>-0.33061507068497586</v>
      </c>
      <c r="H123" s="23">
        <f t="shared" si="25"/>
        <v>-0.32344172010481687</v>
      </c>
      <c r="I123" s="23">
        <f t="shared" si="25"/>
        <v>-0.31060674732779103</v>
      </c>
      <c r="J123" s="23">
        <f t="shared" si="25"/>
        <v>-0.32899208250637935</v>
      </c>
      <c r="K123" s="16">
        <f t="shared" si="25"/>
        <v>-0.31353361358727394</v>
      </c>
    </row>
    <row r="124" spans="1:13" hidden="1">
      <c r="C124" s="2" t="s">
        <v>57</v>
      </c>
      <c r="D124" s="2" t="s">
        <v>56</v>
      </c>
      <c r="E124" s="23">
        <f>E122/E106-1</f>
        <v>-5.3796155441847571E-2</v>
      </c>
      <c r="F124" s="23">
        <f t="shared" ref="F124:K124" si="26">F122/F106-1</f>
        <v>-4.2053106339727919E-2</v>
      </c>
      <c r="G124" s="23">
        <f t="shared" si="26"/>
        <v>-5.414012738853502E-2</v>
      </c>
      <c r="H124" s="23">
        <f t="shared" si="26"/>
        <v>-3.5991991432695492E-2</v>
      </c>
      <c r="I124" s="23">
        <f t="shared" si="26"/>
        <v>-5.0899605377566659E-2</v>
      </c>
      <c r="J124" s="23">
        <f t="shared" si="26"/>
        <v>-5.2515201768933095E-2</v>
      </c>
      <c r="K124" s="23">
        <f t="shared" si="26"/>
        <v>-4.7732016378297604E-2</v>
      </c>
    </row>
    <row r="125" spans="1:13" hidden="1"/>
    <row r="126" spans="1:13" hidden="1">
      <c r="A126" s="7" t="s">
        <v>64</v>
      </c>
      <c r="B126" s="4">
        <v>43541</v>
      </c>
      <c r="C126" s="3">
        <v>1.3194444444444444E-2</v>
      </c>
      <c r="D126" s="3" t="s">
        <v>9</v>
      </c>
      <c r="E126" s="2">
        <v>144.62</v>
      </c>
      <c r="F126" s="2">
        <v>78.709999999999994</v>
      </c>
      <c r="G126" s="2">
        <v>144.44</v>
      </c>
      <c r="H126" s="2">
        <v>214.77</v>
      </c>
      <c r="I126" s="2">
        <v>149.51</v>
      </c>
      <c r="J126" s="5">
        <v>144.72</v>
      </c>
      <c r="K126" s="2">
        <f>SUM(E126:J126)</f>
        <v>876.77</v>
      </c>
    </row>
    <row r="127" spans="1:13" hidden="1">
      <c r="D127" s="2" t="s">
        <v>11</v>
      </c>
      <c r="E127" s="2">
        <v>640.16999999999996</v>
      </c>
      <c r="F127" s="2">
        <v>411.96</v>
      </c>
      <c r="G127" s="2">
        <v>493.74</v>
      </c>
      <c r="H127" s="2">
        <v>469.39</v>
      </c>
      <c r="I127" s="2">
        <v>404.16</v>
      </c>
      <c r="J127" s="5">
        <v>423.24</v>
      </c>
      <c r="K127" s="2">
        <f t="shared" ref="K127:K129" si="27">SUM(E127:J127)</f>
        <v>2842.66</v>
      </c>
    </row>
    <row r="128" spans="1:13">
      <c r="A128" s="7" t="s">
        <v>68</v>
      </c>
      <c r="C128" s="7" t="s">
        <v>55</v>
      </c>
      <c r="D128" s="2" t="s">
        <v>48</v>
      </c>
      <c r="E128" s="2">
        <v>701.20840199999998</v>
      </c>
      <c r="F128" s="2">
        <v>378.19507900000002</v>
      </c>
      <c r="G128" s="2">
        <v>481.4855</v>
      </c>
      <c r="H128" s="2">
        <v>462.56964399999998</v>
      </c>
      <c r="I128" s="2">
        <v>405.85133999999999</v>
      </c>
      <c r="J128" s="5">
        <v>412.80246499999998</v>
      </c>
      <c r="K128" s="2">
        <f t="shared" si="27"/>
        <v>2842.1124300000001</v>
      </c>
    </row>
    <row r="129" spans="1:11">
      <c r="A129" s="7" t="s">
        <v>67</v>
      </c>
      <c r="C129" s="7" t="s">
        <v>55</v>
      </c>
      <c r="D129" s="2" t="s">
        <v>56</v>
      </c>
      <c r="E129" s="2">
        <v>143.72004799999999</v>
      </c>
      <c r="F129" s="2">
        <v>79.284403999999995</v>
      </c>
      <c r="G129" s="2">
        <v>143.63603800000001</v>
      </c>
      <c r="H129" s="2">
        <v>217.31277700000001</v>
      </c>
      <c r="I129" s="2">
        <v>148.90766300000001</v>
      </c>
      <c r="J129" s="5">
        <v>143.84606299999999</v>
      </c>
      <c r="K129" s="2">
        <f t="shared" si="27"/>
        <v>876.70699300000001</v>
      </c>
    </row>
    <row r="130" spans="1:11">
      <c r="A130" s="7" t="s">
        <v>69</v>
      </c>
      <c r="C130" s="2" t="s">
        <v>57</v>
      </c>
      <c r="D130" s="2" t="s">
        <v>48</v>
      </c>
      <c r="E130" s="23">
        <f>E128/E127-1</f>
        <v>9.5347176531233924E-2</v>
      </c>
      <c r="F130" s="23">
        <f t="shared" ref="F130:K130" si="28">F128/F127-1</f>
        <v>-8.1961649189241537E-2</v>
      </c>
      <c r="G130" s="23">
        <f t="shared" si="28"/>
        <v>-2.4819743184672061E-2</v>
      </c>
      <c r="H130" s="23">
        <f t="shared" si="28"/>
        <v>-1.4530254159654032E-2</v>
      </c>
      <c r="I130" s="23">
        <f t="shared" si="28"/>
        <v>4.184827790973733E-3</v>
      </c>
      <c r="J130" s="23">
        <f t="shared" si="28"/>
        <v>-2.4661031566014624E-2</v>
      </c>
      <c r="K130" s="23">
        <f t="shared" si="28"/>
        <v>-1.9262592079238861E-4</v>
      </c>
    </row>
    <row r="131" spans="1:11">
      <c r="A131" s="7" t="s">
        <v>66</v>
      </c>
      <c r="C131" s="2" t="s">
        <v>57</v>
      </c>
      <c r="D131" s="2" t="s">
        <v>56</v>
      </c>
      <c r="E131" s="23">
        <f>E129/E126-1</f>
        <v>-6.2228737380722876E-3</v>
      </c>
      <c r="F131" s="23">
        <f t="shared" ref="F131:K131" si="29">F129/F126-1</f>
        <v>7.2977258289925739E-3</v>
      </c>
      <c r="G131" s="23">
        <f t="shared" si="29"/>
        <v>-5.5660620326778432E-3</v>
      </c>
      <c r="H131" s="23">
        <f t="shared" si="29"/>
        <v>1.1839535316850558E-2</v>
      </c>
      <c r="I131" s="23">
        <f t="shared" si="29"/>
        <v>-4.0287405524712661E-3</v>
      </c>
      <c r="J131" s="23">
        <f t="shared" si="29"/>
        <v>-6.0388128800442642E-3</v>
      </c>
      <c r="K131" s="23">
        <f t="shared" si="29"/>
        <v>-7.1862632161190376E-5</v>
      </c>
    </row>
    <row r="132" spans="1:11">
      <c r="D132" s="2" t="s">
        <v>65</v>
      </c>
      <c r="E132" s="2">
        <v>312.705917</v>
      </c>
      <c r="F132" s="2">
        <v>311.34256599999998</v>
      </c>
      <c r="G132" s="2">
        <v>318.54494199999999</v>
      </c>
      <c r="H132" s="2">
        <v>301.00592999999998</v>
      </c>
      <c r="I132" s="2">
        <v>257.07948199999998</v>
      </c>
      <c r="J132" s="5">
        <v>278.19708000000003</v>
      </c>
      <c r="K132" s="2">
        <f t="shared" ref="K132" si="30">SUM(E132:J132)</f>
        <v>1778.8759169999998</v>
      </c>
    </row>
    <row r="133" spans="1:11">
      <c r="D133" s="2" t="s">
        <v>62</v>
      </c>
      <c r="E133" s="24">
        <f>E132/E128</f>
        <v>0.44595289518507508</v>
      </c>
      <c r="F133" s="24">
        <f>F132/F128</f>
        <v>0.82323272640995937</v>
      </c>
      <c r="G133" s="24">
        <f t="shared" ref="G133:K133" si="31">G132/G128</f>
        <v>0.66158781936319988</v>
      </c>
      <c r="H133" s="24">
        <f t="shared" si="31"/>
        <v>0.65072564510956099</v>
      </c>
      <c r="I133" s="24">
        <f t="shared" si="31"/>
        <v>0.63343263077559386</v>
      </c>
      <c r="J133" s="24">
        <f t="shared" si="31"/>
        <v>0.67392301060992943</v>
      </c>
      <c r="K133" s="24">
        <f t="shared" si="31"/>
        <v>0.62589920730194326</v>
      </c>
    </row>
    <row r="134" spans="1:11">
      <c r="D134" s="30" t="s">
        <v>63</v>
      </c>
      <c r="E134" s="24">
        <f>1-E133</f>
        <v>0.55404710481492492</v>
      </c>
      <c r="F134" s="24">
        <f t="shared" ref="F134:K134" si="32">1-F133</f>
        <v>0.17676727359004063</v>
      </c>
      <c r="G134" s="24">
        <f t="shared" si="32"/>
        <v>0.33841218063680012</v>
      </c>
      <c r="H134" s="24">
        <f t="shared" si="32"/>
        <v>0.34927435489043901</v>
      </c>
      <c r="I134" s="24">
        <f t="shared" si="32"/>
        <v>0.36656736922440614</v>
      </c>
      <c r="J134" s="24">
        <f t="shared" si="32"/>
        <v>0.32607698939007057</v>
      </c>
      <c r="K134" s="24">
        <f t="shared" si="32"/>
        <v>0.37410079269805674</v>
      </c>
    </row>
    <row r="135" spans="1:11">
      <c r="D135" s="25" t="s">
        <v>70</v>
      </c>
    </row>
    <row r="137" spans="1:11" hidden="1">
      <c r="A137" s="7" t="s">
        <v>77</v>
      </c>
      <c r="D137" s="3" t="s">
        <v>9</v>
      </c>
      <c r="E137" s="2">
        <v>145.22</v>
      </c>
      <c r="J137" s="5">
        <v>146.71</v>
      </c>
    </row>
    <row r="138" spans="1:11" hidden="1">
      <c r="A138" s="7" t="s">
        <v>78</v>
      </c>
      <c r="D138" s="2" t="s">
        <v>10</v>
      </c>
      <c r="E138" s="2">
        <v>180.94</v>
      </c>
      <c r="J138" s="5">
        <v>139.9</v>
      </c>
    </row>
    <row r="139" spans="1:11" hidden="1">
      <c r="A139" s="7" t="s">
        <v>79</v>
      </c>
      <c r="D139" s="2" t="s">
        <v>11</v>
      </c>
      <c r="E139" s="2">
        <v>708.69</v>
      </c>
      <c r="J139" s="5">
        <v>505.79</v>
      </c>
    </row>
    <row r="140" spans="1:11" hidden="1">
      <c r="A140" s="7" t="s">
        <v>80</v>
      </c>
      <c r="D140" s="2" t="s">
        <v>13</v>
      </c>
      <c r="E140" s="2">
        <v>146</v>
      </c>
      <c r="J140" s="5">
        <v>145</v>
      </c>
    </row>
    <row r="141" spans="1:11" hidden="1">
      <c r="D141" s="2" t="s">
        <v>12</v>
      </c>
      <c r="E141" s="2">
        <v>0</v>
      </c>
      <c r="J141" s="5">
        <v>0</v>
      </c>
    </row>
    <row r="142" spans="1:11" hidden="1">
      <c r="D142" s="7" t="s">
        <v>81</v>
      </c>
    </row>
    <row r="143" spans="1:11" hidden="1"/>
    <row r="144" spans="1:11" hidden="1">
      <c r="A144" s="7" t="s">
        <v>82</v>
      </c>
      <c r="E144" s="13" t="s">
        <v>83</v>
      </c>
    </row>
    <row r="145" spans="1:6" hidden="1">
      <c r="E145" s="11"/>
    </row>
    <row r="146" spans="1:6" hidden="1">
      <c r="A146" s="7" t="s">
        <v>84</v>
      </c>
      <c r="F146" s="13" t="s">
        <v>85</v>
      </c>
    </row>
    <row r="147" spans="1:6" hidden="1"/>
    <row r="148" spans="1:6" hidden="1">
      <c r="A148" s="7" t="s">
        <v>86</v>
      </c>
    </row>
    <row r="150" spans="1:6">
      <c r="A150" s="7" t="s">
        <v>77</v>
      </c>
      <c r="D150" s="3" t="s">
        <v>9</v>
      </c>
    </row>
    <row r="151" spans="1:6">
      <c r="D151" s="2" t="s">
        <v>10</v>
      </c>
    </row>
    <row r="152" spans="1:6">
      <c r="A152" s="7" t="s">
        <v>87</v>
      </c>
      <c r="D152" s="2" t="s">
        <v>11</v>
      </c>
    </row>
    <row r="153" spans="1:6">
      <c r="A153" s="7" t="s">
        <v>89</v>
      </c>
      <c r="D153" s="2" t="s">
        <v>13</v>
      </c>
    </row>
    <row r="154" spans="1:6">
      <c r="A154" s="7" t="s">
        <v>88</v>
      </c>
      <c r="D154" s="2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workbookViewId="0">
      <selection activeCell="H18" sqref="H18"/>
    </sheetView>
  </sheetViews>
  <sheetFormatPr defaultRowHeight="14.4"/>
  <cols>
    <col min="1" max="16384" width="8.88671875" style="7"/>
  </cols>
  <sheetData>
    <row r="1" spans="1:9">
      <c r="B1" s="7" t="s">
        <v>92</v>
      </c>
    </row>
    <row r="2" spans="1:9" s="2" customFormat="1" ht="28.8">
      <c r="A2" s="2" t="s">
        <v>93</v>
      </c>
      <c r="B2" s="2" t="s">
        <v>94</v>
      </c>
      <c r="C2" s="2" t="s">
        <v>0</v>
      </c>
      <c r="D2" s="2" t="s">
        <v>90</v>
      </c>
      <c r="E2" s="2" t="s">
        <v>91</v>
      </c>
      <c r="F2" s="2" t="s">
        <v>2</v>
      </c>
      <c r="G2" s="2" t="s">
        <v>3</v>
      </c>
      <c r="H2" s="2" t="s">
        <v>4</v>
      </c>
      <c r="I2" s="2" t="s">
        <v>5</v>
      </c>
    </row>
    <row r="3" spans="1:9">
      <c r="A3" s="2">
        <v>18</v>
      </c>
      <c r="B3" s="2">
        <v>4</v>
      </c>
      <c r="C3" s="7">
        <v>614.37</v>
      </c>
      <c r="D3" s="7">
        <v>413.46</v>
      </c>
      <c r="E3" s="7">
        <v>496.01</v>
      </c>
      <c r="F3" s="7">
        <v>473.17</v>
      </c>
      <c r="G3" s="7">
        <v>406.19</v>
      </c>
      <c r="H3" s="7">
        <v>421.72</v>
      </c>
      <c r="I3" s="7">
        <f t="shared" ref="I3:I11" si="0">SUM(C3:H3)</f>
        <v>2824.92</v>
      </c>
    </row>
    <row r="4" spans="1:9">
      <c r="A4" s="7">
        <v>18</v>
      </c>
      <c r="B4" s="7">
        <v>5</v>
      </c>
      <c r="C4" s="7">
        <v>616.22</v>
      </c>
      <c r="D4" s="7">
        <v>419.04</v>
      </c>
      <c r="E4" s="7">
        <v>500.82</v>
      </c>
      <c r="F4" s="7">
        <v>473.74</v>
      </c>
      <c r="G4" s="7">
        <v>409.67</v>
      </c>
      <c r="H4" s="7">
        <v>426.87</v>
      </c>
      <c r="I4" s="7">
        <f t="shared" si="0"/>
        <v>2846.3599999999997</v>
      </c>
    </row>
    <row r="5" spans="1:9">
      <c r="A5" s="7">
        <v>18</v>
      </c>
      <c r="B5" s="7">
        <v>6</v>
      </c>
      <c r="I5" s="7">
        <f t="shared" si="0"/>
        <v>0</v>
      </c>
    </row>
    <row r="6" spans="1:9">
      <c r="A6" s="7">
        <v>20</v>
      </c>
      <c r="B6" s="7">
        <v>4</v>
      </c>
      <c r="I6" s="7">
        <f t="shared" si="0"/>
        <v>0</v>
      </c>
    </row>
    <row r="7" spans="1:9">
      <c r="A7" s="7">
        <v>20</v>
      </c>
      <c r="B7" s="7">
        <v>5</v>
      </c>
      <c r="C7" s="7">
        <v>640.16999999999996</v>
      </c>
      <c r="D7" s="7">
        <v>411.56</v>
      </c>
      <c r="E7" s="7">
        <v>493.74</v>
      </c>
      <c r="F7" s="7">
        <v>469.39</v>
      </c>
      <c r="G7" s="7">
        <v>404.18</v>
      </c>
      <c r="H7" s="7">
        <v>422.04</v>
      </c>
      <c r="I7" s="7">
        <f t="shared" si="0"/>
        <v>2841.08</v>
      </c>
    </row>
    <row r="8" spans="1:9">
      <c r="A8" s="7">
        <v>20</v>
      </c>
      <c r="B8" s="7">
        <v>6</v>
      </c>
      <c r="I8" s="7">
        <f t="shared" si="0"/>
        <v>0</v>
      </c>
    </row>
    <row r="9" spans="1:9">
      <c r="A9" s="7">
        <v>22</v>
      </c>
      <c r="B9" s="7">
        <v>4</v>
      </c>
      <c r="I9" s="7">
        <f t="shared" si="0"/>
        <v>0</v>
      </c>
    </row>
    <row r="10" spans="1:9">
      <c r="A10" s="7">
        <v>22</v>
      </c>
      <c r="B10" s="7">
        <v>5</v>
      </c>
      <c r="I10" s="7">
        <f t="shared" si="0"/>
        <v>0</v>
      </c>
    </row>
    <row r="11" spans="1:9">
      <c r="A11" s="7">
        <v>22</v>
      </c>
      <c r="B11" s="7">
        <v>6</v>
      </c>
      <c r="I11" s="7">
        <f t="shared" si="0"/>
        <v>0</v>
      </c>
    </row>
    <row r="13" spans="1:9">
      <c r="A13" s="7">
        <v>10</v>
      </c>
      <c r="B13" s="7">
        <v>5</v>
      </c>
      <c r="H13" s="7">
        <v>487</v>
      </c>
    </row>
    <row r="15" spans="1:9">
      <c r="H15" s="7">
        <v>555</v>
      </c>
    </row>
    <row r="16" spans="1:9">
      <c r="H16" s="7">
        <v>468</v>
      </c>
    </row>
    <row r="17" spans="8:8">
      <c r="H17" s="7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2019-03-09T02:18:57Z</dcterms:created>
  <dcterms:modified xsi:type="dcterms:W3CDTF">2019-03-17T04:30:45Z</dcterms:modified>
</cp:coreProperties>
</file>