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4940633D-EE61-4E5B-A1CA-6C011422CD1A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140" i="1" l="1"/>
  <c r="K141" i="1"/>
  <c r="K139" i="1"/>
  <c r="K138" i="1"/>
  <c r="K137" i="1"/>
  <c r="K132" i="1" l="1"/>
  <c r="K133" i="1"/>
  <c r="K135" i="1"/>
  <c r="K131" i="1"/>
  <c r="E126" i="1" l="1"/>
  <c r="K124" i="1"/>
  <c r="K125" i="1" s="1"/>
  <c r="K126" i="1" s="1"/>
  <c r="F125" i="1"/>
  <c r="F126" i="1" s="1"/>
  <c r="G125" i="1"/>
  <c r="G126" i="1" s="1"/>
  <c r="H125" i="1"/>
  <c r="H126" i="1" s="1"/>
  <c r="I125" i="1"/>
  <c r="I126" i="1" s="1"/>
  <c r="J125" i="1"/>
  <c r="J126" i="1" s="1"/>
  <c r="E125" i="1"/>
  <c r="F123" i="1"/>
  <c r="G123" i="1"/>
  <c r="H123" i="1"/>
  <c r="I123" i="1"/>
  <c r="J123" i="1"/>
  <c r="K123" i="1"/>
  <c r="E123" i="1"/>
  <c r="F122" i="1"/>
  <c r="G122" i="1"/>
  <c r="H122" i="1"/>
  <c r="I122" i="1"/>
  <c r="J122" i="1"/>
  <c r="E122" i="1"/>
  <c r="K121" i="1"/>
  <c r="K120" i="1"/>
  <c r="K122" i="1" s="1"/>
  <c r="K119" i="1"/>
  <c r="K118" i="1"/>
  <c r="F115" i="1" l="1"/>
  <c r="G115" i="1"/>
  <c r="H115" i="1"/>
  <c r="I115" i="1"/>
  <c r="J115" i="1"/>
  <c r="F116" i="1"/>
  <c r="G116" i="1"/>
  <c r="H116" i="1"/>
  <c r="I116" i="1"/>
  <c r="J116" i="1"/>
  <c r="E116" i="1"/>
  <c r="E115" i="1"/>
  <c r="K114" i="1"/>
  <c r="K113" i="1"/>
  <c r="K112" i="1"/>
  <c r="K111" i="1"/>
  <c r="L114" i="1" s="1"/>
  <c r="L113" i="1" l="1"/>
  <c r="F105" i="1"/>
  <c r="G105" i="1"/>
  <c r="H105" i="1"/>
  <c r="I105" i="1"/>
  <c r="J105" i="1"/>
  <c r="E105" i="1"/>
  <c r="F109" i="1"/>
  <c r="G109" i="1"/>
  <c r="H109" i="1"/>
  <c r="I109" i="1"/>
  <c r="J109" i="1"/>
  <c r="E109" i="1"/>
  <c r="K108" i="1"/>
  <c r="F106" i="1"/>
  <c r="G106" i="1"/>
  <c r="H106" i="1"/>
  <c r="I106" i="1"/>
  <c r="J106" i="1"/>
  <c r="E106" i="1"/>
  <c r="K104" i="1"/>
  <c r="K103" i="1"/>
  <c r="K105" i="1" s="1"/>
  <c r="K102" i="1"/>
  <c r="K100" i="1"/>
  <c r="K115" i="1" s="1"/>
  <c r="K99" i="1"/>
  <c r="K98" i="1"/>
  <c r="K116" i="1" s="1"/>
  <c r="K109" i="1" l="1"/>
  <c r="L104" i="1"/>
  <c r="K106" i="1"/>
  <c r="E95" i="1"/>
  <c r="F95" i="1"/>
  <c r="G95" i="1"/>
  <c r="H95" i="1"/>
  <c r="I95" i="1"/>
  <c r="J95" i="1"/>
  <c r="F96" i="1" l="1"/>
  <c r="G96" i="1"/>
  <c r="H96" i="1"/>
  <c r="I96" i="1"/>
  <c r="J96" i="1"/>
  <c r="E96" i="1"/>
  <c r="K94" i="1"/>
  <c r="K93" i="1"/>
  <c r="K95" i="1" l="1"/>
  <c r="K96" i="1" s="1"/>
  <c r="K90" i="1"/>
  <c r="K88" i="1"/>
  <c r="K87" i="1"/>
  <c r="K86" i="1"/>
  <c r="K84" i="1"/>
  <c r="K82" i="1"/>
  <c r="K81" i="1"/>
  <c r="K80" i="1"/>
  <c r="K78" i="1" l="1"/>
  <c r="K76" i="1"/>
  <c r="K75" i="1"/>
  <c r="K74" i="1"/>
  <c r="K72" i="1" l="1"/>
  <c r="K70" i="1"/>
  <c r="K69" i="1"/>
  <c r="K68" i="1"/>
  <c r="K60" i="1" l="1"/>
  <c r="K58" i="1"/>
  <c r="K57" i="1"/>
  <c r="K56" i="1"/>
  <c r="K54" i="1" l="1"/>
  <c r="K52" i="1"/>
  <c r="K51" i="1"/>
  <c r="K50" i="1"/>
  <c r="K48" i="1" l="1"/>
  <c r="K46" i="1"/>
  <c r="K45" i="1"/>
  <c r="K44" i="1"/>
  <c r="K30" i="1" l="1"/>
  <c r="K28" i="1"/>
  <c r="K27" i="1"/>
  <c r="K26" i="1"/>
  <c r="K17" i="1" l="1"/>
  <c r="K18" i="1"/>
  <c r="K16" i="1"/>
  <c r="K15" i="1"/>
  <c r="K14" i="1"/>
  <c r="K11" i="1" l="1"/>
  <c r="K12" i="1"/>
  <c r="K10" i="1"/>
  <c r="K9" i="1"/>
  <c r="K8" i="1"/>
  <c r="K3" i="1" l="1"/>
  <c r="K4" i="1"/>
  <c r="K6" i="1"/>
  <c r="K2" i="1"/>
</calcChain>
</file>

<file path=xl/sharedStrings.xml><?xml version="1.0" encoding="utf-8"?>
<sst xmlns="http://schemas.openxmlformats.org/spreadsheetml/2006/main" count="226" uniqueCount="92">
  <si>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</si>
  <si>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</si>
  <si>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</si>
  <si>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</si>
  <si>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</si>
  <si>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</si>
  <si>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</si>
  <si>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</si>
  <si>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</si>
  <si>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</si>
  <si>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</si>
  <si>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</si>
  <si>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</si>
  <si>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</si>
  <si>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</si>
  <si>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</si>
  <si>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</si>
  <si>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</si>
  <si>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</si>
  <si>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</si>
  <si>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</si>
  <si>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</si>
  <si>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</si>
  <si>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</si>
  <si>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</si>
  <si>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</si>
  <si>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</si>
  <si>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</si>
  <si>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</si>
  <si>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</si>
  <si>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</si>
  <si>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</si>
  <si>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</si>
  <si>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</si>
  <si>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</si>
  <si>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</si>
  <si>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</si>
  <si>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</si>
  <si>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</si>
  <si>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</si>
  <si>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</si>
  <si>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</si>
  <si>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</si>
  <si>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</si>
  <si>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</si>
  <si>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</si>
  <si>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</si>
  <si>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</si>
  <si>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</si>
  <si>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</si>
  <si>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</si>
  <si>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</si>
  <si>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</si>
  <si>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</si>
  <si>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</si>
  <si>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</si>
  <si>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</si>
  <si>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</si>
  <si>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</si>
  <si>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</si>
  <si>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</si>
  <si>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</si>
  <si>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</si>
  <si>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</si>
  <si>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</si>
  <si>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</si>
  <si>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</si>
  <si>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</si>
  <si>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</si>
  <si>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DEFINE a startError(t &gt; 0 to speed &lt; 40)</t>
  </si>
  <si>
    <t>kp</t>
    <phoneticPr fontId="1" type="noConversion"/>
  </si>
  <si>
    <t>ki</t>
    <phoneticPr fontId="1" type="noConversion"/>
  </si>
  <si>
    <t>kd</t>
    <phoneticPr fontId="1" type="noConversion"/>
  </si>
  <si>
    <t>expSpeed</t>
    <phoneticPr fontId="1" type="noConversion"/>
  </si>
  <si>
    <t>error</t>
    <phoneticPr fontId="1" type="noConversion"/>
  </si>
  <si>
    <t>N/A</t>
    <phoneticPr fontId="1" type="noConversion"/>
  </si>
  <si>
    <t>topspeed</t>
    <phoneticPr fontId="1" type="noConversion"/>
  </si>
  <si>
    <t>total t &amp; e</t>
    <phoneticPr fontId="1" type="noConversion"/>
  </si>
  <si>
    <t>starterror</t>
    <phoneticPr fontId="1" type="noConversion"/>
  </si>
  <si>
    <t>error(ori</t>
    <phoneticPr fontId="1" type="noConversion"/>
  </si>
  <si>
    <t>CG track 3</t>
    <phoneticPr fontId="1" type="noConversion"/>
  </si>
  <si>
    <t>*cmdAcc</t>
    <phoneticPr fontId="1" type="noConversion"/>
  </si>
  <si>
    <t>1.3.0</t>
    <phoneticPr fontId="1" type="noConversion"/>
  </si>
  <si>
    <t>Total_T</t>
  </si>
  <si>
    <t>Total_T&amp;E</t>
  </si>
  <si>
    <t>Error</t>
  </si>
  <si>
    <t>Top Spd</t>
  </si>
  <si>
    <t>Damage</t>
  </si>
  <si>
    <t>CG-speed number1</t>
  </si>
  <si>
    <t>E-road</t>
  </si>
  <si>
    <t>1.3.1</t>
    <phoneticPr fontId="1" type="noConversion"/>
  </si>
  <si>
    <t>1.3.3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</si>
</sst>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m/d;@"/>
    <numFmt numFmtId="178" formatCode="0.000%"/>
    <numFmt numFmtId="179" formatCode="0.00000000_ "/>
    <numFmt numFmtId="180" formatCode="0.0000%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zoomScaleNormal="100" workbookViewId="0">
      <pane ySplit="6" topLeftCell="A130" activePane="bottomLeft" state="frozen"/>
      <selection activeCell="C1" sqref="C1"/>
      <selection pane="bottomLeft" activeCell="F142" sqref="F142"/>
    </sheetView>
  </sheetViews>
  <sheetFormatPr defaultColWidth="8.88671875" defaultRowHeight="14.4"/>
  <cols>
    <col min="1" max="1" width="14.44140625" style="7" customWidth="1"/>
    <col min="2" max="2" width="5.5546875" style="4" customWidth="1"/>
    <col min="3" max="3" width="5.77734375" style="2" customWidth="1"/>
    <col min="4" max="4" width="10.88671875" style="2" customWidth="1"/>
    <col min="5" max="5" width="10.6640625" style="2" customWidth="1"/>
    <col min="6" max="9" width="11.6640625" style="2" bestFit="1" customWidth="1"/>
    <col min="10" max="10" width="11.6640625" style="5" bestFit="1" customWidth="1"/>
    <col min="11" max="11" width="9.5546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22.8">
      <c r="A1" s="18" t="s">
        <v>15</v>
      </c>
      <c r="B1" s="19" t="s">
        <v>7</v>
      </c>
      <c r="C1" s="20" t="s">
        <v>8</v>
      </c>
      <c r="D1" s="20">
        <v>4.9000000000000004</v>
      </c>
      <c r="E1" s="21" t="s">
        <v>0</v>
      </c>
      <c r="F1" s="21" t="s">
        <v>1</v>
      </c>
      <c r="G1" s="21" t="s">
        <v>17</v>
      </c>
      <c r="H1" s="21" t="s">
        <v>2</v>
      </c>
      <c r="I1" s="21" t="s">
        <v>3</v>
      </c>
      <c r="J1" s="21" t="s">
        <v>4</v>
      </c>
      <c r="K1" s="21" t="s">
        <v>5</v>
      </c>
      <c r="M1" s="10" t="s">
        <v>6</v>
      </c>
    </row>
    <row r="2" spans="1:13">
      <c r="A2" s="18" t="s">
        <v>14</v>
      </c>
      <c r="B2" s="19">
        <v>43533</v>
      </c>
      <c r="C2" s="22">
        <v>0.43124999999999997</v>
      </c>
      <c r="D2" s="22" t="s">
        <v>9</v>
      </c>
      <c r="E2" s="20">
        <v>178.1</v>
      </c>
      <c r="F2" s="20">
        <v>92.39</v>
      </c>
      <c r="G2" s="20">
        <v>148.09</v>
      </c>
      <c r="H2" s="20">
        <v>260.57</v>
      </c>
      <c r="I2" s="20">
        <v>172.6</v>
      </c>
      <c r="J2" s="20">
        <v>169</v>
      </c>
      <c r="K2" s="20">
        <f>SUM(E2:J2)</f>
        <v>1020.7500000000001</v>
      </c>
    </row>
    <row r="3" spans="1:13">
      <c r="A3" s="18"/>
      <c r="B3" s="19"/>
      <c r="C3" s="20"/>
      <c r="D3" s="20" t="s">
        <v>10</v>
      </c>
      <c r="E3" s="20">
        <v>142.85</v>
      </c>
      <c r="F3" s="20">
        <v>99.37</v>
      </c>
      <c r="G3" s="20">
        <v>125.94</v>
      </c>
      <c r="H3" s="20">
        <v>140.49</v>
      </c>
      <c r="I3" s="20">
        <v>114.42</v>
      </c>
      <c r="J3" s="20">
        <v>123.49</v>
      </c>
      <c r="K3" s="20">
        <f t="shared" ref="K3:K6" si="0">SUM(E3:J3)</f>
        <v>746.56</v>
      </c>
    </row>
    <row r="4" spans="1:13">
      <c r="A4" s="18"/>
      <c r="B4" s="19"/>
      <c r="C4" s="20"/>
      <c r="D4" s="20" t="s">
        <v>11</v>
      </c>
      <c r="E4" s="20">
        <v>481.73</v>
      </c>
      <c r="F4" s="20">
        <v>373.74</v>
      </c>
      <c r="G4" s="20">
        <v>435.71</v>
      </c>
      <c r="H4" s="20">
        <v>369.18</v>
      </c>
      <c r="I4" s="20">
        <v>349.23</v>
      </c>
      <c r="J4" s="20">
        <v>398.08</v>
      </c>
      <c r="K4" s="20">
        <f t="shared" si="0"/>
        <v>2407.67</v>
      </c>
    </row>
    <row r="5" spans="1:13">
      <c r="A5" s="18"/>
      <c r="B5" s="19"/>
      <c r="C5" s="20"/>
      <c r="D5" s="20" t="s">
        <v>13</v>
      </c>
      <c r="E5" s="20">
        <v>89</v>
      </c>
      <c r="F5" s="20">
        <v>108</v>
      </c>
      <c r="G5" s="20">
        <v>111</v>
      </c>
      <c r="H5" s="20">
        <v>142</v>
      </c>
      <c r="I5" s="20">
        <v>111</v>
      </c>
      <c r="J5" s="20">
        <v>126</v>
      </c>
      <c r="K5" s="20"/>
    </row>
    <row r="6" spans="1:13">
      <c r="A6" s="18"/>
      <c r="B6" s="19"/>
      <c r="C6" s="20"/>
      <c r="D6" s="20" t="s">
        <v>12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f t="shared" si="0"/>
        <v>0</v>
      </c>
    </row>
    <row r="8" spans="1:13">
      <c r="A8" s="7" t="s">
        <v>16</v>
      </c>
      <c r="B8" s="4">
        <v>43533</v>
      </c>
      <c r="C8" s="3">
        <v>0.62708333333333333</v>
      </c>
      <c r="D8" s="3" t="s">
        <v>9</v>
      </c>
      <c r="E8" s="2">
        <v>999</v>
      </c>
      <c r="F8" s="2">
        <v>108.64</v>
      </c>
      <c r="G8" s="2">
        <v>169.05</v>
      </c>
      <c r="H8" s="2">
        <v>356.27</v>
      </c>
      <c r="I8" s="2">
        <v>212.65</v>
      </c>
      <c r="J8" s="5">
        <v>199.17</v>
      </c>
      <c r="K8" s="2">
        <f>SUM(E8:J8)</f>
        <v>2044.7800000000002</v>
      </c>
    </row>
    <row r="9" spans="1:13">
      <c r="D9" s="2" t="s">
        <v>10</v>
      </c>
      <c r="E9" s="2">
        <v>999</v>
      </c>
      <c r="F9" s="2">
        <v>173.36</v>
      </c>
      <c r="G9" s="2">
        <v>336.06</v>
      </c>
      <c r="H9" s="2">
        <v>277.27</v>
      </c>
      <c r="I9" s="2">
        <v>22866.02</v>
      </c>
      <c r="J9" s="5">
        <v>470.34</v>
      </c>
      <c r="K9" s="2">
        <f t="shared" ref="K9:K12" si="1">SUM(E9:J9)</f>
        <v>25122.05</v>
      </c>
    </row>
    <row r="10" spans="1:13">
      <c r="D10" s="2" t="s">
        <v>11</v>
      </c>
      <c r="F10" s="1">
        <v>716.38</v>
      </c>
      <c r="G10" s="2">
        <v>1439.6</v>
      </c>
      <c r="H10" s="2">
        <v>922.17</v>
      </c>
      <c r="I10" s="2">
        <v>111783</v>
      </c>
      <c r="J10" s="5">
        <v>2060.6999999999998</v>
      </c>
      <c r="K10" s="2">
        <f t="shared" si="1"/>
        <v>116921.84999999999</v>
      </c>
    </row>
    <row r="11" spans="1:13">
      <c r="D11" s="2" t="s">
        <v>13</v>
      </c>
      <c r="E11" s="1"/>
      <c r="F11" s="2">
        <v>74</v>
      </c>
      <c r="G11" s="1">
        <v>77</v>
      </c>
      <c r="H11" s="1">
        <v>78</v>
      </c>
      <c r="I11" s="1">
        <v>77</v>
      </c>
      <c r="J11" s="6">
        <v>72</v>
      </c>
      <c r="K11" s="2">
        <f t="shared" si="1"/>
        <v>378</v>
      </c>
    </row>
    <row r="12" spans="1:13">
      <c r="D12" s="2" t="s">
        <v>12</v>
      </c>
      <c r="F12" s="2">
        <v>0</v>
      </c>
      <c r="G12" s="2">
        <v>0</v>
      </c>
      <c r="H12" s="2">
        <v>0</v>
      </c>
      <c r="I12" s="2">
        <v>0</v>
      </c>
      <c r="J12" s="5">
        <v>0</v>
      </c>
      <c r="K12" s="2">
        <f t="shared" si="1"/>
        <v>0</v>
      </c>
    </row>
    <row r="14" spans="1:13">
      <c r="A14" s="7" t="s">
        <v>18</v>
      </c>
      <c r="B14" s="4">
        <v>43533</v>
      </c>
      <c r="C14" s="3">
        <v>0.95694444444444438</v>
      </c>
      <c r="D14" s="3" t="s">
        <v>9</v>
      </c>
      <c r="E14" s="2">
        <v>999</v>
      </c>
      <c r="F14" s="2">
        <v>102.98</v>
      </c>
      <c r="G14" s="2">
        <v>161.07</v>
      </c>
      <c r="H14" s="2">
        <v>342.17</v>
      </c>
      <c r="I14" s="2">
        <v>193.78</v>
      </c>
      <c r="J14" s="5">
        <v>188.58</v>
      </c>
      <c r="K14" s="2">
        <f>SUM(E14:J14)</f>
        <v>1987.58</v>
      </c>
    </row>
    <row r="15" spans="1:13">
      <c r="D15" s="2" t="s">
        <v>10</v>
      </c>
      <c r="E15" s="2">
        <v>999</v>
      </c>
      <c r="F15" s="2">
        <v>278.07</v>
      </c>
      <c r="G15" s="2">
        <v>617.26</v>
      </c>
      <c r="H15" s="2">
        <v>456.25</v>
      </c>
      <c r="I15" s="2">
        <v>535.96</v>
      </c>
      <c r="J15" s="5">
        <v>550.19000000000005</v>
      </c>
      <c r="K15" s="2">
        <f t="shared" ref="K15:K18" si="2">SUM(E15:J15)</f>
        <v>3436.73</v>
      </c>
    </row>
    <row r="16" spans="1:13">
      <c r="D16" s="2" t="s">
        <v>11</v>
      </c>
      <c r="F16" s="2">
        <v>1236.4000000000001</v>
      </c>
      <c r="G16" s="2">
        <v>2827.24</v>
      </c>
      <c r="H16" s="2">
        <v>1816.45</v>
      </c>
      <c r="I16" s="2">
        <v>2388.8200000000002</v>
      </c>
      <c r="J16" s="5">
        <v>2464.91</v>
      </c>
      <c r="K16" s="2">
        <f t="shared" si="2"/>
        <v>10733.82</v>
      </c>
    </row>
    <row r="17" spans="1:13">
      <c r="D17" s="2" t="s">
        <v>13</v>
      </c>
      <c r="F17" s="2">
        <v>76</v>
      </c>
      <c r="G17" s="2">
        <v>77</v>
      </c>
      <c r="H17" s="2">
        <v>78</v>
      </c>
      <c r="I17" s="2">
        <v>77</v>
      </c>
      <c r="J17" s="5">
        <v>76</v>
      </c>
      <c r="K17" s="2">
        <f t="shared" si="2"/>
        <v>384</v>
      </c>
    </row>
    <row r="18" spans="1:13">
      <c r="D18" s="2" t="s">
        <v>12</v>
      </c>
      <c r="F18" s="2">
        <v>0</v>
      </c>
      <c r="G18" s="2">
        <v>0</v>
      </c>
      <c r="H18" s="2">
        <v>0</v>
      </c>
      <c r="I18" s="2">
        <v>0</v>
      </c>
      <c r="J18" s="5">
        <v>0</v>
      </c>
      <c r="K18" s="2">
        <f t="shared" si="2"/>
        <v>0</v>
      </c>
    </row>
    <row r="20" spans="1:13">
      <c r="A20" s="7" t="s">
        <v>19</v>
      </c>
      <c r="B20" s="4">
        <v>43534</v>
      </c>
      <c r="C20" s="3">
        <v>0.44236111111111115</v>
      </c>
      <c r="D20" s="3" t="s">
        <v>9</v>
      </c>
      <c r="J20" s="5">
        <v>201.6</v>
      </c>
    </row>
    <row r="21" spans="1:13">
      <c r="D21" s="2" t="s">
        <v>10</v>
      </c>
      <c r="J21" s="5">
        <v>572.02</v>
      </c>
    </row>
    <row r="22" spans="1:13">
      <c r="D22" s="2" t="s">
        <v>11</v>
      </c>
      <c r="J22" s="5">
        <v>2555.91</v>
      </c>
    </row>
    <row r="23" spans="1:13">
      <c r="D23" s="2" t="s">
        <v>13</v>
      </c>
      <c r="J23" s="5">
        <v>76</v>
      </c>
    </row>
    <row r="24" spans="1:13">
      <c r="D24" s="2" t="s">
        <v>12</v>
      </c>
      <c r="J24" s="5">
        <v>0</v>
      </c>
    </row>
    <row r="26" spans="1:13">
      <c r="A26" s="7" t="s">
        <v>24</v>
      </c>
      <c r="B26" s="4">
        <v>43534</v>
      </c>
      <c r="C26" s="3">
        <v>0.47152777777777777</v>
      </c>
      <c r="D26" s="3" t="s">
        <v>9</v>
      </c>
      <c r="E26" s="2">
        <v>164.4</v>
      </c>
      <c r="F26" s="2">
        <v>103.89</v>
      </c>
      <c r="G26" s="2">
        <v>161.53</v>
      </c>
      <c r="H26" s="2">
        <v>343.02</v>
      </c>
      <c r="I26" s="2">
        <v>195.67</v>
      </c>
      <c r="J26" s="5">
        <v>190.73</v>
      </c>
      <c r="K26" s="2">
        <f>SUM(E26:J26)</f>
        <v>1159.24</v>
      </c>
    </row>
    <row r="27" spans="1:13">
      <c r="A27" s="7" t="s">
        <v>20</v>
      </c>
      <c r="D27" s="2" t="s">
        <v>10</v>
      </c>
      <c r="E27" s="2">
        <v>281.14999999999998</v>
      </c>
      <c r="F27" s="2">
        <v>112.1</v>
      </c>
      <c r="G27" s="2">
        <v>141.9</v>
      </c>
      <c r="H27" s="2">
        <v>173.87</v>
      </c>
      <c r="I27" s="2">
        <v>175.04</v>
      </c>
      <c r="J27" s="5">
        <v>160.53</v>
      </c>
      <c r="K27" s="2">
        <f t="shared" ref="K27:K30" si="3">SUM(E27:J27)</f>
        <v>1044.5899999999999</v>
      </c>
    </row>
    <row r="28" spans="1:13">
      <c r="D28" s="2" t="s">
        <v>11</v>
      </c>
      <c r="E28" s="2">
        <v>1176.27</v>
      </c>
      <c r="F28" s="2">
        <v>422.04</v>
      </c>
      <c r="G28" s="2">
        <v>497.44</v>
      </c>
      <c r="H28" s="2">
        <v>431.77</v>
      </c>
      <c r="I28" s="2">
        <v>618.02</v>
      </c>
      <c r="J28" s="5">
        <v>552.92999999999995</v>
      </c>
      <c r="K28" s="2">
        <f t="shared" si="3"/>
        <v>3698.47</v>
      </c>
    </row>
    <row r="29" spans="1:13">
      <c r="D29" s="2" t="s">
        <v>13</v>
      </c>
      <c r="E29" s="2">
        <v>76</v>
      </c>
      <c r="F29" s="2">
        <v>76</v>
      </c>
      <c r="G29" s="2">
        <v>77</v>
      </c>
      <c r="H29" s="2">
        <v>78</v>
      </c>
      <c r="I29" s="2">
        <v>77</v>
      </c>
      <c r="J29" s="5">
        <v>76</v>
      </c>
    </row>
    <row r="30" spans="1:13">
      <c r="D30" s="2" t="s">
        <v>12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5">
        <v>0</v>
      </c>
      <c r="K30" s="2">
        <f t="shared" si="3"/>
        <v>0</v>
      </c>
    </row>
    <row r="31" spans="1:13">
      <c r="J31" s="8" t="s">
        <v>21</v>
      </c>
    </row>
    <row r="32" spans="1:13">
      <c r="A32" s="7" t="s">
        <v>25</v>
      </c>
      <c r="B32" s="4">
        <v>43534</v>
      </c>
      <c r="C32" s="3">
        <v>0.46458333333333335</v>
      </c>
      <c r="D32" s="3" t="s">
        <v>9</v>
      </c>
      <c r="J32" s="5">
        <v>143.5</v>
      </c>
      <c r="M32" s="12" t="s">
        <v>23</v>
      </c>
    </row>
    <row r="33" spans="1:11">
      <c r="A33" s="9" t="s">
        <v>22</v>
      </c>
      <c r="D33" s="2" t="s">
        <v>10</v>
      </c>
      <c r="J33" s="5">
        <v>239.47</v>
      </c>
    </row>
    <row r="34" spans="1:11">
      <c r="D34" s="2" t="s">
        <v>11</v>
      </c>
      <c r="J34" s="5">
        <v>997.56</v>
      </c>
    </row>
    <row r="35" spans="1:11">
      <c r="D35" s="2" t="s">
        <v>13</v>
      </c>
      <c r="J35" s="5">
        <v>185</v>
      </c>
    </row>
    <row r="36" spans="1:11">
      <c r="D36" s="2" t="s">
        <v>12</v>
      </c>
      <c r="J36" s="5">
        <v>0</v>
      </c>
    </row>
    <row r="37" spans="1:11">
      <c r="J37" s="8" t="s">
        <v>21</v>
      </c>
    </row>
    <row r="38" spans="1:11">
      <c r="A38" s="7" t="s">
        <v>26</v>
      </c>
      <c r="D38" s="3" t="s">
        <v>9</v>
      </c>
      <c r="J38" s="5">
        <v>999</v>
      </c>
    </row>
    <row r="39" spans="1:11">
      <c r="D39" s="2" t="s">
        <v>10</v>
      </c>
      <c r="J39" s="5">
        <v>999</v>
      </c>
    </row>
    <row r="40" spans="1:11">
      <c r="D40" s="2" t="s">
        <v>11</v>
      </c>
    </row>
    <row r="41" spans="1:11">
      <c r="D41" s="2" t="s">
        <v>13</v>
      </c>
    </row>
    <row r="42" spans="1:11">
      <c r="D42" s="2" t="s">
        <v>12</v>
      </c>
    </row>
    <row r="44" spans="1:11">
      <c r="A44" s="7" t="s">
        <v>27</v>
      </c>
      <c r="D44" s="3" t="s">
        <v>9</v>
      </c>
      <c r="E44" s="2">
        <v>999</v>
      </c>
      <c r="F44" s="2">
        <v>73.69</v>
      </c>
      <c r="G44" s="2">
        <v>134.9</v>
      </c>
      <c r="H44" s="2">
        <v>999</v>
      </c>
      <c r="I44" s="2">
        <v>999</v>
      </c>
      <c r="J44" s="5">
        <v>135.63999999999999</v>
      </c>
      <c r="K44" s="2">
        <f>SUM(E44:J44)</f>
        <v>3341.23</v>
      </c>
    </row>
    <row r="45" spans="1:11">
      <c r="D45" s="2" t="s">
        <v>10</v>
      </c>
      <c r="E45" s="2">
        <v>999</v>
      </c>
      <c r="F45" s="2">
        <v>105.44</v>
      </c>
      <c r="G45" s="2">
        <v>138.05000000000001</v>
      </c>
      <c r="H45" s="2">
        <v>999</v>
      </c>
      <c r="I45" s="2">
        <v>999</v>
      </c>
      <c r="J45" s="5">
        <v>125.4</v>
      </c>
      <c r="K45" s="2">
        <f t="shared" ref="K45:K48" si="4">SUM(E45:J45)</f>
        <v>3365.89</v>
      </c>
    </row>
    <row r="46" spans="1:11">
      <c r="D46" s="2" t="s">
        <v>11</v>
      </c>
      <c r="F46" s="2">
        <v>426.4</v>
      </c>
      <c r="G46" s="2">
        <v>511.2</v>
      </c>
      <c r="J46" s="5">
        <v>448.31</v>
      </c>
      <c r="K46" s="2">
        <f t="shared" si="4"/>
        <v>1385.9099999999999</v>
      </c>
    </row>
    <row r="47" spans="1:11">
      <c r="D47" s="2" t="s">
        <v>13</v>
      </c>
      <c r="F47" s="2">
        <v>159</v>
      </c>
      <c r="G47" s="2">
        <v>158</v>
      </c>
      <c r="J47" s="5">
        <v>160</v>
      </c>
    </row>
    <row r="48" spans="1:11">
      <c r="D48" s="2" t="s">
        <v>12</v>
      </c>
      <c r="F48" s="2">
        <v>0</v>
      </c>
      <c r="G48" s="2">
        <v>0</v>
      </c>
      <c r="J48" s="5">
        <v>0</v>
      </c>
      <c r="K48" s="2">
        <f t="shared" si="4"/>
        <v>0</v>
      </c>
    </row>
    <row r="49" spans="1:13" s="7" customFormat="1">
      <c r="B49" s="9"/>
      <c r="E49" s="13" t="s">
        <v>29</v>
      </c>
      <c r="I49" s="7" t="s">
        <v>30</v>
      </c>
      <c r="J49" s="14" t="s">
        <v>28</v>
      </c>
      <c r="M49" s="13"/>
    </row>
    <row r="50" spans="1:13">
      <c r="A50" s="7" t="s">
        <v>31</v>
      </c>
      <c r="D50" s="3" t="s">
        <v>9</v>
      </c>
      <c r="E50" s="2">
        <v>177.23</v>
      </c>
      <c r="F50" s="2">
        <v>97.69</v>
      </c>
      <c r="G50" s="2">
        <v>178.42</v>
      </c>
      <c r="H50" s="2">
        <v>267.26</v>
      </c>
      <c r="I50" s="2">
        <v>185.52</v>
      </c>
      <c r="J50" s="5">
        <v>179.08</v>
      </c>
      <c r="K50" s="2">
        <f>SUM(E50:J50)</f>
        <v>1085.1999999999998</v>
      </c>
    </row>
    <row r="51" spans="1:13">
      <c r="D51" s="2" t="s">
        <v>10</v>
      </c>
      <c r="E51" s="2">
        <v>171.38</v>
      </c>
      <c r="F51" s="2">
        <v>114.61</v>
      </c>
      <c r="G51" s="2">
        <v>162.74</v>
      </c>
      <c r="H51" s="2">
        <v>157.69999999999999</v>
      </c>
      <c r="I51" s="2">
        <v>135.27000000000001</v>
      </c>
      <c r="J51" s="5">
        <v>146.63999999999999</v>
      </c>
      <c r="K51" s="2">
        <f t="shared" ref="K51:K54" si="5">SUM(E51:J51)</f>
        <v>888.34</v>
      </c>
    </row>
    <row r="52" spans="1:13">
      <c r="D52" s="2" t="s">
        <v>11</v>
      </c>
      <c r="E52" s="2">
        <v>622.65</v>
      </c>
      <c r="F52" s="2">
        <v>441.9</v>
      </c>
      <c r="G52" s="2">
        <v>578.86</v>
      </c>
      <c r="H52" s="2">
        <v>445.31</v>
      </c>
      <c r="I52" s="2">
        <v>435.58</v>
      </c>
      <c r="J52" s="5">
        <v>499.15</v>
      </c>
      <c r="K52" s="2">
        <f t="shared" si="5"/>
        <v>3023.45</v>
      </c>
    </row>
    <row r="53" spans="1:13">
      <c r="D53" s="2" t="s">
        <v>13</v>
      </c>
      <c r="E53" s="2">
        <v>120</v>
      </c>
      <c r="F53" s="2">
        <v>120</v>
      </c>
      <c r="G53" s="2">
        <v>118</v>
      </c>
      <c r="H53" s="2">
        <v>123</v>
      </c>
      <c r="I53" s="2">
        <v>120</v>
      </c>
      <c r="J53" s="5">
        <v>120</v>
      </c>
    </row>
    <row r="54" spans="1:13">
      <c r="D54" s="2" t="s">
        <v>12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5">
        <v>0</v>
      </c>
      <c r="K54" s="2">
        <f t="shared" si="5"/>
        <v>0</v>
      </c>
    </row>
    <row r="56" spans="1:13">
      <c r="A56" s="7" t="s">
        <v>32</v>
      </c>
      <c r="D56" s="3" t="s">
        <v>9</v>
      </c>
      <c r="E56" s="2">
        <v>144.86000000000001</v>
      </c>
      <c r="F56" s="2">
        <v>81.569999999999993</v>
      </c>
      <c r="G56" s="2">
        <v>144.61000000000001</v>
      </c>
      <c r="H56" s="2">
        <v>214.85</v>
      </c>
      <c r="I56" s="2">
        <v>149.6</v>
      </c>
      <c r="J56" s="5">
        <v>144.77000000000001</v>
      </c>
      <c r="K56" s="2">
        <f>SUM(E56:J56)</f>
        <v>880.26</v>
      </c>
    </row>
    <row r="57" spans="1:13">
      <c r="D57" s="2" t="s">
        <v>10</v>
      </c>
      <c r="E57" s="2">
        <v>170.77</v>
      </c>
      <c r="F57" s="15">
        <v>182.09</v>
      </c>
      <c r="G57" s="2">
        <v>138.69</v>
      </c>
      <c r="H57" s="2">
        <v>152.03</v>
      </c>
      <c r="I57" s="2">
        <v>121.76</v>
      </c>
      <c r="J57" s="5">
        <v>123.67</v>
      </c>
      <c r="K57" s="2">
        <f t="shared" ref="K57:K60" si="6">SUM(E57:J57)</f>
        <v>889.01</v>
      </c>
    </row>
    <row r="58" spans="1:13">
      <c r="D58" s="2" t="s">
        <v>11</v>
      </c>
      <c r="E58" s="2">
        <v>659.32</v>
      </c>
      <c r="F58" s="2">
        <v>792.34</v>
      </c>
      <c r="G58" s="2">
        <v>502.43</v>
      </c>
      <c r="H58" s="2">
        <v>481.75</v>
      </c>
      <c r="I58" s="2">
        <v>413.37</v>
      </c>
      <c r="J58" s="5">
        <v>428.64</v>
      </c>
      <c r="K58" s="2">
        <f t="shared" si="6"/>
        <v>3277.85</v>
      </c>
    </row>
    <row r="59" spans="1:13">
      <c r="D59" s="2" t="s">
        <v>13</v>
      </c>
      <c r="E59" s="2">
        <v>147</v>
      </c>
      <c r="F59" s="2">
        <v>148</v>
      </c>
      <c r="G59" s="2">
        <v>147</v>
      </c>
      <c r="H59" s="2">
        <v>153</v>
      </c>
      <c r="I59" s="2">
        <v>148</v>
      </c>
      <c r="J59" s="5">
        <v>149</v>
      </c>
    </row>
    <row r="60" spans="1:13">
      <c r="D60" s="2" t="s">
        <v>12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5">
        <v>0</v>
      </c>
      <c r="K60" s="2">
        <f t="shared" si="6"/>
        <v>0</v>
      </c>
    </row>
    <row r="61" spans="1:13">
      <c r="F61" s="2" t="s">
        <v>33</v>
      </c>
    </row>
    <row r="62" spans="1:13">
      <c r="A62" s="7" t="s">
        <v>34</v>
      </c>
      <c r="D62" s="3" t="s">
        <v>9</v>
      </c>
      <c r="E62" s="2">
        <v>147.96</v>
      </c>
      <c r="F62" s="2">
        <v>999</v>
      </c>
      <c r="J62" s="5">
        <v>144.84</v>
      </c>
    </row>
    <row r="63" spans="1:13">
      <c r="D63" s="2" t="s">
        <v>10</v>
      </c>
      <c r="E63" s="2">
        <v>240.61</v>
      </c>
      <c r="F63" s="2">
        <v>999</v>
      </c>
      <c r="J63" s="5">
        <v>123.5</v>
      </c>
    </row>
    <row r="64" spans="1:13">
      <c r="D64" s="2" t="s">
        <v>11</v>
      </c>
      <c r="E64" s="2">
        <v>997.74</v>
      </c>
      <c r="J64" s="5">
        <v>427.74</v>
      </c>
    </row>
    <row r="65" spans="1:11">
      <c r="D65" s="2" t="s">
        <v>13</v>
      </c>
      <c r="E65" s="2">
        <v>146</v>
      </c>
      <c r="J65" s="5">
        <v>149</v>
      </c>
    </row>
    <row r="66" spans="1:11">
      <c r="D66" s="2" t="s">
        <v>12</v>
      </c>
      <c r="E66" s="2">
        <v>0</v>
      </c>
      <c r="J66" s="5">
        <v>0</v>
      </c>
    </row>
    <row r="67" spans="1:11">
      <c r="E67" s="2" t="s">
        <v>33</v>
      </c>
    </row>
    <row r="68" spans="1:11">
      <c r="A68" s="7" t="s">
        <v>35</v>
      </c>
      <c r="D68" s="3" t="s">
        <v>9</v>
      </c>
      <c r="E68" s="2">
        <v>144.76</v>
      </c>
      <c r="F68" s="2">
        <v>78.8</v>
      </c>
      <c r="G68" s="2">
        <v>144.6</v>
      </c>
      <c r="H68" s="2">
        <v>214.88</v>
      </c>
      <c r="I68" s="2">
        <v>149.54</v>
      </c>
      <c r="J68" s="5">
        <v>144.72</v>
      </c>
      <c r="K68" s="2">
        <f>SUM(E68:J68)</f>
        <v>877.3</v>
      </c>
    </row>
    <row r="69" spans="1:11">
      <c r="D69" s="2" t="s">
        <v>10</v>
      </c>
      <c r="E69" s="2">
        <v>168.73</v>
      </c>
      <c r="F69" s="2">
        <v>105.24</v>
      </c>
      <c r="G69" s="2">
        <v>138.63999999999999</v>
      </c>
      <c r="H69" s="2">
        <v>152.03</v>
      </c>
      <c r="I69" s="2">
        <v>120.64</v>
      </c>
      <c r="J69" s="5">
        <v>122.27</v>
      </c>
      <c r="K69" s="2">
        <f t="shared" ref="K69:K72" si="7">SUM(E69:J69)</f>
        <v>807.55</v>
      </c>
    </row>
    <row r="70" spans="1:11">
      <c r="D70" s="2" t="s">
        <v>11</v>
      </c>
      <c r="E70" s="2">
        <v>649.42999999999995</v>
      </c>
      <c r="F70" s="2">
        <v>419.1</v>
      </c>
      <c r="G70" s="2">
        <v>502.19</v>
      </c>
      <c r="H70" s="2">
        <v>481.71</v>
      </c>
      <c r="I70" s="2">
        <v>407.96</v>
      </c>
      <c r="J70" s="5">
        <v>421.82</v>
      </c>
      <c r="K70" s="2">
        <f t="shared" si="7"/>
        <v>2882.21</v>
      </c>
    </row>
    <row r="71" spans="1:11">
      <c r="D71" s="2" t="s">
        <v>13</v>
      </c>
      <c r="E71" s="2">
        <v>147</v>
      </c>
      <c r="F71" s="2">
        <v>148</v>
      </c>
      <c r="G71" s="2">
        <v>147</v>
      </c>
      <c r="H71" s="2">
        <v>153</v>
      </c>
      <c r="I71" s="2">
        <v>148</v>
      </c>
      <c r="J71" s="5">
        <v>149</v>
      </c>
    </row>
    <row r="72" spans="1:11">
      <c r="D72" s="2" t="s">
        <v>12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5">
        <v>0</v>
      </c>
      <c r="K72" s="2">
        <f t="shared" si="7"/>
        <v>0</v>
      </c>
    </row>
    <row r="74" spans="1:11">
      <c r="A74" s="7" t="s">
        <v>36</v>
      </c>
      <c r="D74" s="3" t="s">
        <v>9</v>
      </c>
      <c r="E74" s="2">
        <v>135.66</v>
      </c>
      <c r="F74" s="2">
        <v>72.239999999999995</v>
      </c>
      <c r="G74" s="2">
        <v>132.25</v>
      </c>
      <c r="H74" s="2">
        <v>196.35</v>
      </c>
      <c r="I74" s="2">
        <v>138.33000000000001</v>
      </c>
      <c r="J74" s="5">
        <v>133.18</v>
      </c>
      <c r="K74" s="2">
        <f>SUM(E74:J74)</f>
        <v>808.01</v>
      </c>
    </row>
    <row r="75" spans="1:11">
      <c r="A75" s="7" t="s">
        <v>37</v>
      </c>
      <c r="D75" s="2" t="s">
        <v>10</v>
      </c>
      <c r="E75" s="15">
        <v>227.04</v>
      </c>
      <c r="F75" s="2">
        <v>103.32</v>
      </c>
      <c r="G75" s="2">
        <v>135.24</v>
      </c>
      <c r="H75" s="2">
        <v>152.88999999999999</v>
      </c>
      <c r="I75" s="15">
        <v>145.34</v>
      </c>
      <c r="J75" s="5">
        <v>125.77</v>
      </c>
      <c r="K75" s="2">
        <f t="shared" ref="K75:K78" si="8">SUM(E75:J75)</f>
        <v>889.6</v>
      </c>
    </row>
    <row r="76" spans="1:11">
      <c r="A76" s="7" t="s">
        <v>38</v>
      </c>
      <c r="D76" s="2" t="s">
        <v>11</v>
      </c>
      <c r="E76" s="2">
        <v>946.32</v>
      </c>
      <c r="F76" s="2">
        <v>417.75</v>
      </c>
      <c r="G76" s="2">
        <v>500.68</v>
      </c>
      <c r="H76" s="2">
        <v>508.62</v>
      </c>
      <c r="I76" s="2">
        <v>542.70000000000005</v>
      </c>
      <c r="J76" s="5">
        <v>453.12</v>
      </c>
      <c r="K76" s="2">
        <f t="shared" si="8"/>
        <v>3369.1900000000005</v>
      </c>
    </row>
    <row r="77" spans="1:11">
      <c r="D77" s="2" t="s">
        <v>13</v>
      </c>
      <c r="E77" s="2">
        <v>160</v>
      </c>
      <c r="F77" s="2">
        <v>162</v>
      </c>
      <c r="G77" s="2">
        <v>161</v>
      </c>
      <c r="H77" s="2">
        <v>167</v>
      </c>
      <c r="I77" s="2">
        <v>161</v>
      </c>
      <c r="J77" s="5">
        <v>163</v>
      </c>
    </row>
    <row r="78" spans="1:11">
      <c r="D78" s="2" t="s">
        <v>12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5">
        <v>0</v>
      </c>
      <c r="K78" s="2">
        <f t="shared" si="8"/>
        <v>0</v>
      </c>
    </row>
    <row r="79" spans="1:11" ht="28.8">
      <c r="E79" s="2" t="s">
        <v>39</v>
      </c>
      <c r="I79" s="7" t="s">
        <v>40</v>
      </c>
    </row>
    <row r="80" spans="1:11">
      <c r="A80" s="7" t="s">
        <v>41</v>
      </c>
      <c r="D80" s="3" t="s">
        <v>9</v>
      </c>
      <c r="E80" s="2">
        <v>999</v>
      </c>
      <c r="F80" s="2">
        <v>72.73</v>
      </c>
      <c r="H80" s="2">
        <v>999</v>
      </c>
      <c r="I80" s="2">
        <v>999</v>
      </c>
      <c r="K80" s="2">
        <f>SUM(E80:J80)</f>
        <v>3069.73</v>
      </c>
    </row>
    <row r="81" spans="1:13">
      <c r="A81" s="7" t="s">
        <v>42</v>
      </c>
      <c r="D81" s="2" t="s">
        <v>10</v>
      </c>
      <c r="E81" s="2">
        <v>999</v>
      </c>
      <c r="F81" s="2">
        <v>106.4</v>
      </c>
      <c r="H81" s="2">
        <v>999</v>
      </c>
      <c r="I81" s="2">
        <v>999</v>
      </c>
      <c r="K81" s="2">
        <f t="shared" ref="K81:K84" si="9">SUM(E81:J81)</f>
        <v>3103.4</v>
      </c>
    </row>
    <row r="82" spans="1:13">
      <c r="A82" s="7" t="s">
        <v>38</v>
      </c>
      <c r="D82" s="2" t="s">
        <v>11</v>
      </c>
      <c r="F82" s="2">
        <v>432.69</v>
      </c>
      <c r="K82" s="2">
        <f t="shared" si="9"/>
        <v>432.69</v>
      </c>
    </row>
    <row r="83" spans="1:13">
      <c r="D83" s="2" t="s">
        <v>13</v>
      </c>
      <c r="F83" s="2">
        <v>162</v>
      </c>
    </row>
    <row r="84" spans="1:13">
      <c r="D84" s="2" t="s">
        <v>12</v>
      </c>
      <c r="F84" s="2">
        <v>0</v>
      </c>
      <c r="K84" s="2">
        <f t="shared" si="9"/>
        <v>0</v>
      </c>
    </row>
    <row r="86" spans="1:13">
      <c r="A86" s="7" t="s">
        <v>44</v>
      </c>
      <c r="D86" s="3" t="s">
        <v>9</v>
      </c>
      <c r="E86" s="2">
        <v>144.62</v>
      </c>
      <c r="F86" s="2">
        <v>78.709999999999994</v>
      </c>
      <c r="G86" s="2">
        <v>144.44</v>
      </c>
      <c r="H86" s="2">
        <v>3</v>
      </c>
      <c r="I86" s="2">
        <v>149.51</v>
      </c>
      <c r="J86" s="5">
        <v>144.72</v>
      </c>
      <c r="K86" s="2">
        <f>SUM(E86:J86)</f>
        <v>665</v>
      </c>
    </row>
    <row r="87" spans="1:13">
      <c r="A87" s="7" t="s">
        <v>37</v>
      </c>
      <c r="D87" s="2" t="s">
        <v>10</v>
      </c>
      <c r="E87" s="2">
        <v>166.8</v>
      </c>
      <c r="F87" s="2">
        <v>103.67</v>
      </c>
      <c r="G87" s="2">
        <v>136.87</v>
      </c>
      <c r="H87" s="2">
        <v>149.47999999999999</v>
      </c>
      <c r="I87" s="2">
        <v>119.86</v>
      </c>
      <c r="J87" s="16">
        <v>122.31</v>
      </c>
      <c r="K87" s="16">
        <f t="shared" ref="K87:K90" si="10">SUM(E87:J87)</f>
        <v>798.99</v>
      </c>
    </row>
    <row r="88" spans="1:13">
      <c r="A88" s="7" t="s">
        <v>43</v>
      </c>
      <c r="D88" s="2" t="s">
        <v>11</v>
      </c>
      <c r="E88" s="2">
        <v>640.16999999999996</v>
      </c>
      <c r="F88" s="2">
        <v>411.56</v>
      </c>
      <c r="G88" s="2">
        <v>493.74</v>
      </c>
      <c r="H88" s="2">
        <v>469.39</v>
      </c>
      <c r="I88" s="2">
        <v>404.18</v>
      </c>
      <c r="J88" s="5">
        <v>422.04</v>
      </c>
      <c r="K88" s="2">
        <f t="shared" si="10"/>
        <v>2841.08</v>
      </c>
    </row>
    <row r="89" spans="1:13">
      <c r="D89" s="2" t="s">
        <v>13</v>
      </c>
      <c r="E89" s="2">
        <v>147</v>
      </c>
      <c r="F89" s="2">
        <v>148</v>
      </c>
      <c r="G89" s="2">
        <v>147</v>
      </c>
      <c r="H89" s="2">
        <v>153</v>
      </c>
      <c r="I89" s="2">
        <v>148</v>
      </c>
      <c r="J89" s="5">
        <v>149</v>
      </c>
    </row>
    <row r="90" spans="1:13">
      <c r="D90" s="2" t="s">
        <v>12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5">
        <v>0</v>
      </c>
      <c r="K90" s="2">
        <f t="shared" si="10"/>
        <v>0</v>
      </c>
    </row>
    <row r="91" spans="1:13">
      <c r="G91" s="7" t="s">
        <v>45</v>
      </c>
    </row>
    <row r="92" spans="1:13">
      <c r="E92" s="7" t="s">
        <v>46</v>
      </c>
    </row>
    <row r="93" spans="1:13">
      <c r="A93" s="7" t="s">
        <v>47</v>
      </c>
      <c r="D93" s="2" t="s">
        <v>11</v>
      </c>
      <c r="E93" s="2">
        <v>640.16803000000004</v>
      </c>
      <c r="F93" s="2">
        <v>411.52600100000001</v>
      </c>
      <c r="G93" s="2">
        <v>493.71798699999999</v>
      </c>
      <c r="H93" s="2">
        <v>469.38000499999998</v>
      </c>
      <c r="I93" s="2">
        <v>404.16400099999998</v>
      </c>
      <c r="J93" s="5">
        <v>404.15701300000001</v>
      </c>
      <c r="K93" s="2">
        <f t="shared" ref="K93:K94" si="11">SUM(E93:J93)</f>
        <v>2823.1130370000001</v>
      </c>
    </row>
    <row r="94" spans="1:13">
      <c r="A94" s="7" t="s">
        <v>50</v>
      </c>
      <c r="D94" s="2" t="s">
        <v>48</v>
      </c>
      <c r="E94" s="2">
        <v>601.46046200000001</v>
      </c>
      <c r="F94" s="2">
        <v>379.44525700000003</v>
      </c>
      <c r="G94" s="2">
        <v>461.16140100000001</v>
      </c>
      <c r="H94" s="2">
        <v>440.03239400000001</v>
      </c>
      <c r="I94" s="2">
        <v>382.63436400000001</v>
      </c>
      <c r="J94" s="5">
        <v>382.62671599999999</v>
      </c>
      <c r="K94" s="2">
        <f t="shared" si="11"/>
        <v>2647.3605939999998</v>
      </c>
    </row>
    <row r="95" spans="1:13">
      <c r="A95" t="s">
        <v>51</v>
      </c>
      <c r="E95" s="17">
        <f>E94/E93</f>
        <v>0.93953529981808048</v>
      </c>
      <c r="F95" s="17">
        <f t="shared" ref="F95:K95" si="12">F94/F93</f>
        <v>0.92204442994599511</v>
      </c>
      <c r="G95" s="17">
        <f t="shared" si="12"/>
        <v>0.93405833520908366</v>
      </c>
      <c r="H95" s="17">
        <f t="shared" si="12"/>
        <v>0.93747579639656786</v>
      </c>
      <c r="I95" s="17">
        <f t="shared" si="12"/>
        <v>0.94673044371411008</v>
      </c>
      <c r="J95" s="17">
        <f t="shared" si="12"/>
        <v>0.9467278896382777</v>
      </c>
      <c r="K95" s="17">
        <f t="shared" si="12"/>
        <v>0.93774516262842778</v>
      </c>
      <c r="L95" s="23"/>
      <c r="M95" s="11">
        <v>1.06638779900189</v>
      </c>
    </row>
    <row r="96" spans="1:13">
      <c r="A96" t="s">
        <v>52</v>
      </c>
      <c r="D96" s="2" t="s">
        <v>49</v>
      </c>
      <c r="E96" s="17">
        <f t="shared" ref="E96:K96" si="13">1-E95</f>
        <v>6.0464700181919517E-2</v>
      </c>
      <c r="F96" s="17">
        <f t="shared" si="13"/>
        <v>7.7955570054004886E-2</v>
      </c>
      <c r="G96" s="17">
        <f t="shared" si="13"/>
        <v>6.5941664790916343E-2</v>
      </c>
      <c r="H96" s="17">
        <f t="shared" si="13"/>
        <v>6.2524203603432138E-2</v>
      </c>
      <c r="I96" s="17">
        <f t="shared" si="13"/>
        <v>5.3269556285889919E-2</v>
      </c>
      <c r="J96" s="17">
        <f t="shared" si="13"/>
        <v>5.3272110361722302E-2</v>
      </c>
      <c r="K96" s="17">
        <f t="shared" si="13"/>
        <v>6.2254837371572225E-2</v>
      </c>
    </row>
    <row r="98" spans="1:13">
      <c r="A98" s="7" t="s">
        <v>53</v>
      </c>
      <c r="B98" s="4">
        <v>43540</v>
      </c>
      <c r="C98" s="3">
        <v>0.40972222222222227</v>
      </c>
      <c r="D98" s="3" t="s">
        <v>9</v>
      </c>
      <c r="E98" s="2">
        <v>144.62</v>
      </c>
      <c r="F98" s="2">
        <v>78.709999999999994</v>
      </c>
      <c r="G98" s="2">
        <v>144.44</v>
      </c>
      <c r="H98" s="2">
        <v>214.77</v>
      </c>
      <c r="I98" s="2">
        <v>149.51</v>
      </c>
      <c r="J98" s="5">
        <v>144.72</v>
      </c>
      <c r="K98" s="2">
        <f>SUM(E98:J98)</f>
        <v>876.77</v>
      </c>
    </row>
    <row r="99" spans="1:13">
      <c r="A99" s="7" t="s">
        <v>54</v>
      </c>
      <c r="D99" s="2" t="s">
        <v>10</v>
      </c>
      <c r="E99" s="2">
        <v>166.8</v>
      </c>
      <c r="F99" s="2">
        <v>103.67</v>
      </c>
      <c r="G99" s="2">
        <v>136.87</v>
      </c>
      <c r="H99" s="2">
        <v>149.47999999999999</v>
      </c>
      <c r="I99" s="2">
        <v>119.86</v>
      </c>
      <c r="J99" s="5">
        <v>122.56</v>
      </c>
      <c r="K99" s="2">
        <f t="shared" ref="K99:K104" si="14">SUM(E99:J99)</f>
        <v>799.24</v>
      </c>
    </row>
    <row r="100" spans="1:13">
      <c r="D100" s="2" t="s">
        <v>11</v>
      </c>
      <c r="E100" s="2">
        <v>640.16999999999996</v>
      </c>
      <c r="F100" s="2">
        <v>411.96</v>
      </c>
      <c r="G100" s="2">
        <v>493.74</v>
      </c>
      <c r="H100" s="2">
        <v>469.39</v>
      </c>
      <c r="I100" s="2">
        <v>404.16</v>
      </c>
      <c r="J100" s="5">
        <v>423.24</v>
      </c>
      <c r="K100" s="2">
        <f t="shared" si="14"/>
        <v>2842.66</v>
      </c>
    </row>
    <row r="101" spans="1:13">
      <c r="D101" s="2" t="s">
        <v>13</v>
      </c>
      <c r="E101" s="2">
        <v>147</v>
      </c>
      <c r="F101" s="2">
        <v>148</v>
      </c>
      <c r="G101" s="2">
        <v>147</v>
      </c>
      <c r="H101" s="2">
        <v>153</v>
      </c>
      <c r="I101" s="2">
        <v>148</v>
      </c>
      <c r="J101" s="5">
        <v>149</v>
      </c>
    </row>
    <row r="102" spans="1:13">
      <c r="D102" s="2" t="s">
        <v>12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5">
        <v>0</v>
      </c>
      <c r="K102" s="2">
        <f t="shared" si="14"/>
        <v>0</v>
      </c>
    </row>
    <row r="103" spans="1:13">
      <c r="C103" s="7" t="s">
        <v>55</v>
      </c>
      <c r="D103" s="2" t="s">
        <v>48</v>
      </c>
      <c r="E103" s="2">
        <v>641.39000099999998</v>
      </c>
      <c r="F103" s="2">
        <v>404.67472099999998</v>
      </c>
      <c r="G103" s="2">
        <v>491.80260500000003</v>
      </c>
      <c r="H103" s="2">
        <v>469.25172199999997</v>
      </c>
      <c r="I103" s="2">
        <v>408.03661699999998</v>
      </c>
      <c r="J103" s="5">
        <v>424.901972</v>
      </c>
      <c r="K103" s="2">
        <f t="shared" si="14"/>
        <v>2840.0576380000002</v>
      </c>
    </row>
    <row r="104" spans="1:13">
      <c r="C104" s="7" t="s">
        <v>55</v>
      </c>
      <c r="D104" s="2" t="s">
        <v>56</v>
      </c>
      <c r="E104" s="2">
        <v>137.76</v>
      </c>
      <c r="F104" s="2">
        <v>76.34</v>
      </c>
      <c r="G104" s="2">
        <v>137.72</v>
      </c>
      <c r="H104" s="2">
        <v>207.92</v>
      </c>
      <c r="I104" s="2">
        <v>142.66</v>
      </c>
      <c r="J104" s="5">
        <v>138.12</v>
      </c>
      <c r="K104" s="2">
        <f t="shared" si="14"/>
        <v>840.52</v>
      </c>
      <c r="L104" s="2">
        <f>K98/K104*0.02</f>
        <v>2.0862561271593773E-2</v>
      </c>
      <c r="M104" s="11">
        <v>2.0862561271593801E-2</v>
      </c>
    </row>
    <row r="105" spans="1:13">
      <c r="C105" s="2" t="s">
        <v>57</v>
      </c>
      <c r="D105" s="2" t="s">
        <v>48</v>
      </c>
      <c r="E105" s="24">
        <f>E103/E100-1</f>
        <v>1.9057453488917631E-3</v>
      </c>
      <c r="F105" s="24">
        <f t="shared" ref="F105:K105" si="15">F103/F100-1</f>
        <v>-1.7684432954655827E-2</v>
      </c>
      <c r="G105" s="24">
        <f t="shared" si="15"/>
        <v>-3.9239174464292814E-3</v>
      </c>
      <c r="H105" s="24">
        <f t="shared" si="15"/>
        <v>-2.9459085195682189E-4</v>
      </c>
      <c r="I105" s="24">
        <f t="shared" si="15"/>
        <v>9.5917879057798583E-3</v>
      </c>
      <c r="J105" s="24">
        <f t="shared" si="15"/>
        <v>3.9267838578584957E-3</v>
      </c>
      <c r="K105" s="24">
        <f t="shared" si="15"/>
        <v>-9.1546720325319519E-4</v>
      </c>
    </row>
    <row r="106" spans="1:13">
      <c r="C106" s="2" t="s">
        <v>57</v>
      </c>
      <c r="D106" s="2" t="s">
        <v>56</v>
      </c>
      <c r="E106" s="24">
        <f t="shared" ref="E106:K106" si="16">E104/E98-1</f>
        <v>-4.7434656340755166E-2</v>
      </c>
      <c r="F106" s="24">
        <f t="shared" si="16"/>
        <v>-3.0110532333883722E-2</v>
      </c>
      <c r="G106" s="24">
        <f t="shared" si="16"/>
        <v>-4.6524508446413759E-2</v>
      </c>
      <c r="H106" s="24">
        <f t="shared" si="16"/>
        <v>-3.189458490478192E-2</v>
      </c>
      <c r="I106" s="24">
        <f t="shared" si="16"/>
        <v>-4.5816333355628402E-2</v>
      </c>
      <c r="J106" s="24">
        <f t="shared" si="16"/>
        <v>-4.5605306799336609E-2</v>
      </c>
      <c r="K106" s="24">
        <f t="shared" si="16"/>
        <v>-4.1344936528393994E-2</v>
      </c>
    </row>
    <row r="108" spans="1:13">
      <c r="A108" s="7" t="s">
        <v>58</v>
      </c>
      <c r="C108" s="7" t="s">
        <v>55</v>
      </c>
      <c r="D108" s="2" t="s">
        <v>56</v>
      </c>
      <c r="E108" s="2">
        <v>143.74304699999999</v>
      </c>
      <c r="F108" s="2">
        <v>79.632396</v>
      </c>
      <c r="G108" s="2">
        <v>143.59700900000001</v>
      </c>
      <c r="H108" s="2">
        <v>216.928912</v>
      </c>
      <c r="I108" s="2">
        <v>149.06299999999999</v>
      </c>
      <c r="J108" s="5">
        <v>143.805635</v>
      </c>
      <c r="K108" s="2">
        <f t="shared" ref="K108" si="17">SUM(E108:J108)</f>
        <v>876.76999899999987</v>
      </c>
    </row>
    <row r="109" spans="1:13">
      <c r="A109" s="7" t="s">
        <v>59</v>
      </c>
      <c r="C109" s="2" t="s">
        <v>57</v>
      </c>
      <c r="D109" s="2" t="s">
        <v>56</v>
      </c>
      <c r="E109" s="24">
        <f>E108/E98-1</f>
        <v>-6.0638431752179089E-3</v>
      </c>
      <c r="F109" s="24">
        <f t="shared" ref="F109:K109" si="18">F108/F98-1</f>
        <v>1.1718917545419982E-2</v>
      </c>
      <c r="G109" s="24">
        <f t="shared" si="18"/>
        <v>-5.8362711160342418E-3</v>
      </c>
      <c r="H109" s="24">
        <f t="shared" si="18"/>
        <v>1.0052204684080523E-2</v>
      </c>
      <c r="I109" s="24">
        <f t="shared" si="18"/>
        <v>-2.9897665707979693E-3</v>
      </c>
      <c r="J109" s="24">
        <f t="shared" si="18"/>
        <v>-6.3181661138751455E-3</v>
      </c>
      <c r="K109" s="24">
        <f t="shared" si="18"/>
        <v>-1.1405500988104222E-9</v>
      </c>
    </row>
    <row r="111" spans="1:13">
      <c r="A111" s="7" t="s">
        <v>60</v>
      </c>
      <c r="D111" s="3" t="s">
        <v>9</v>
      </c>
      <c r="E111" s="2">
        <v>144.62</v>
      </c>
      <c r="F111" s="2">
        <v>78.709999999999994</v>
      </c>
      <c r="G111" s="2">
        <v>144.44</v>
      </c>
      <c r="H111" s="2">
        <v>214.77</v>
      </c>
      <c r="I111" s="2">
        <v>149.51</v>
      </c>
      <c r="J111" s="5">
        <v>144.72</v>
      </c>
      <c r="K111" s="2">
        <f>SUM(E111:J111)</f>
        <v>876.77</v>
      </c>
    </row>
    <row r="112" spans="1:13">
      <c r="A112" s="7" t="s">
        <v>61</v>
      </c>
      <c r="D112" s="2" t="s">
        <v>11</v>
      </c>
      <c r="E112" s="2">
        <v>640.16999999999996</v>
      </c>
      <c r="F112" s="2">
        <v>411.96</v>
      </c>
      <c r="G112" s="2">
        <v>493.74</v>
      </c>
      <c r="H112" s="2">
        <v>469.39</v>
      </c>
      <c r="I112" s="2">
        <v>404.16</v>
      </c>
      <c r="J112" s="5">
        <v>423.24</v>
      </c>
      <c r="K112" s="2">
        <f t="shared" ref="K112:K114" si="19">SUM(E112:J112)</f>
        <v>2842.66</v>
      </c>
    </row>
    <row r="113" spans="1:13">
      <c r="C113" s="7" t="s">
        <v>55</v>
      </c>
      <c r="D113" s="2" t="s">
        <v>48</v>
      </c>
      <c r="E113" s="2">
        <v>481.35565100000002</v>
      </c>
      <c r="F113" s="2">
        <v>259.34051299999999</v>
      </c>
      <c r="G113" s="2">
        <v>330.502115</v>
      </c>
      <c r="H113" s="2">
        <v>317.56969099999998</v>
      </c>
      <c r="I113" s="2">
        <v>278.62517700000001</v>
      </c>
      <c r="J113" s="5">
        <v>283.99739099999999</v>
      </c>
      <c r="K113" s="2">
        <f t="shared" si="19"/>
        <v>1951.3905379999997</v>
      </c>
      <c r="L113" s="2">
        <f>K112/K113</f>
        <v>1.4567355660715007</v>
      </c>
      <c r="M113" s="11">
        <v>1.4567355660715</v>
      </c>
    </row>
    <row r="114" spans="1:13">
      <c r="C114" s="7" t="s">
        <v>55</v>
      </c>
      <c r="D114" s="2" t="s">
        <v>56</v>
      </c>
      <c r="E114" s="2">
        <v>136.84</v>
      </c>
      <c r="F114" s="2">
        <v>75.400000000000006</v>
      </c>
      <c r="G114" s="2">
        <v>136.62</v>
      </c>
      <c r="H114" s="2">
        <v>207.04</v>
      </c>
      <c r="I114" s="2">
        <v>141.9</v>
      </c>
      <c r="J114" s="5">
        <v>137.12</v>
      </c>
      <c r="K114" s="2">
        <f t="shared" si="19"/>
        <v>834.92</v>
      </c>
      <c r="L114" s="2">
        <f>K111/K114*0.02</f>
        <v>2.1002491256647344E-2</v>
      </c>
      <c r="M114" s="11">
        <v>2.1002491256647299E-2</v>
      </c>
    </row>
    <row r="115" spans="1:13">
      <c r="C115" s="2" t="s">
        <v>57</v>
      </c>
      <c r="D115" s="2" t="s">
        <v>48</v>
      </c>
      <c r="E115" s="24">
        <f>E113/E100-1</f>
        <v>-0.24808152365777836</v>
      </c>
      <c r="F115" s="24">
        <f t="shared" ref="F115:K115" si="20">F113/F100-1</f>
        <v>-0.37047161617632784</v>
      </c>
      <c r="G115" s="24">
        <f t="shared" si="20"/>
        <v>-0.33061507068497586</v>
      </c>
      <c r="H115" s="24">
        <f t="shared" si="20"/>
        <v>-0.32344172010481687</v>
      </c>
      <c r="I115" s="24">
        <f t="shared" si="20"/>
        <v>-0.31060674732779103</v>
      </c>
      <c r="J115" s="24">
        <f t="shared" si="20"/>
        <v>-0.32899208250637935</v>
      </c>
      <c r="K115" s="17">
        <f t="shared" si="20"/>
        <v>-0.31353361358727394</v>
      </c>
    </row>
    <row r="116" spans="1:13">
      <c r="C116" s="2" t="s">
        <v>57</v>
      </c>
      <c r="D116" s="2" t="s">
        <v>56</v>
      </c>
      <c r="E116" s="24">
        <f>E114/E98-1</f>
        <v>-5.3796155441847571E-2</v>
      </c>
      <c r="F116" s="24">
        <f t="shared" ref="F116:K116" si="21">F114/F98-1</f>
        <v>-4.2053106339727919E-2</v>
      </c>
      <c r="G116" s="24">
        <f t="shared" si="21"/>
        <v>-5.414012738853502E-2</v>
      </c>
      <c r="H116" s="24">
        <f t="shared" si="21"/>
        <v>-3.5991991432695492E-2</v>
      </c>
      <c r="I116" s="24">
        <f t="shared" si="21"/>
        <v>-5.0899605377566659E-2</v>
      </c>
      <c r="J116" s="24">
        <f t="shared" si="21"/>
        <v>-5.2515201768933095E-2</v>
      </c>
      <c r="K116" s="24">
        <f t="shared" si="21"/>
        <v>-4.7732016378297604E-2</v>
      </c>
    </row>
    <row r="118" spans="1:13">
      <c r="A118" s="7" t="s">
        <v>64</v>
      </c>
      <c r="B118" s="4">
        <v>43541</v>
      </c>
      <c r="C118" s="3">
        <v>1.3194444444444444E-2</v>
      </c>
      <c r="D118" s="3" t="s">
        <v>9</v>
      </c>
      <c r="E118" s="2">
        <v>144.62</v>
      </c>
      <c r="F118" s="2">
        <v>78.709999999999994</v>
      </c>
      <c r="G118" s="2">
        <v>144.44</v>
      </c>
      <c r="H118" s="2">
        <v>214.77</v>
      </c>
      <c r="I118" s="2">
        <v>149.51</v>
      </c>
      <c r="J118" s="5">
        <v>144.72</v>
      </c>
      <c r="K118" s="2">
        <f>SUM(E118:J118)</f>
        <v>876.77</v>
      </c>
    </row>
    <row r="119" spans="1:13">
      <c r="D119" s="2" t="s">
        <v>11</v>
      </c>
      <c r="E119" s="2">
        <v>640.16999999999996</v>
      </c>
      <c r="F119" s="2">
        <v>411.96</v>
      </c>
      <c r="G119" s="2">
        <v>493.74</v>
      </c>
      <c r="H119" s="2">
        <v>469.39</v>
      </c>
      <c r="I119" s="2">
        <v>404.16</v>
      </c>
      <c r="J119" s="5">
        <v>423.24</v>
      </c>
      <c r="K119" s="2">
        <f t="shared" ref="K119:K121" si="22">SUM(E119:J119)</f>
        <v>2842.66</v>
      </c>
    </row>
    <row r="120" spans="1:13">
      <c r="A120" s="7" t="s">
        <v>61</v>
      </c>
      <c r="C120" s="7" t="s">
        <v>55</v>
      </c>
      <c r="D120" s="2" t="s">
        <v>48</v>
      </c>
      <c r="E120" s="2">
        <v>701.20840199999998</v>
      </c>
      <c r="F120" s="2">
        <v>378.19507900000002</v>
      </c>
      <c r="G120" s="2">
        <v>481.4855</v>
      </c>
      <c r="H120" s="2">
        <v>462.56964399999998</v>
      </c>
      <c r="I120" s="2">
        <v>405.85133999999999</v>
      </c>
      <c r="J120" s="5">
        <v>412.80246499999998</v>
      </c>
      <c r="K120" s="2">
        <f t="shared" si="22"/>
        <v>2842.1124300000001</v>
      </c>
    </row>
    <row r="121" spans="1:13">
      <c r="A121" s="7" t="s">
        <v>68</v>
      </c>
      <c r="C121" s="7" t="s">
        <v>55</v>
      </c>
      <c r="D121" s="2" t="s">
        <v>56</v>
      </c>
      <c r="E121" s="2">
        <v>143.72004799999999</v>
      </c>
      <c r="F121" s="2">
        <v>79.284403999999995</v>
      </c>
      <c r="G121" s="2">
        <v>143.63603800000001</v>
      </c>
      <c r="H121" s="2">
        <v>217.31277700000001</v>
      </c>
      <c r="I121" s="2">
        <v>148.90766300000001</v>
      </c>
      <c r="J121" s="5">
        <v>143.84606299999999</v>
      </c>
      <c r="K121" s="2">
        <f t="shared" si="22"/>
        <v>876.70699300000001</v>
      </c>
    </row>
    <row r="122" spans="1:13">
      <c r="A122" s="7" t="s">
        <v>69</v>
      </c>
      <c r="C122" s="2" t="s">
        <v>57</v>
      </c>
      <c r="D122" s="2" t="s">
        <v>48</v>
      </c>
      <c r="E122" s="24">
        <f>E120/E119-1</f>
        <v>9.5347176531233924E-2</v>
      </c>
      <c r="F122" s="24">
        <f t="shared" ref="F122:K122" si="23">F120/F119-1</f>
        <v>-8.1961649189241537E-2</v>
      </c>
      <c r="G122" s="24">
        <f t="shared" si="23"/>
        <v>-2.4819743184672061E-2</v>
      </c>
      <c r="H122" s="24">
        <f t="shared" si="23"/>
        <v>-1.4530254159654032E-2</v>
      </c>
      <c r="I122" s="24">
        <f t="shared" si="23"/>
        <v>4.184827790973733E-3</v>
      </c>
      <c r="J122" s="24">
        <f t="shared" si="23"/>
        <v>-2.4661031566014624E-2</v>
      </c>
      <c r="K122" s="24">
        <f t="shared" si="23"/>
        <v>-1.9262592079238861E-4</v>
      </c>
    </row>
    <row r="123" spans="1:13">
      <c r="A123" s="7" t="s">
        <v>67</v>
      </c>
      <c r="C123" s="2" t="s">
        <v>57</v>
      </c>
      <c r="D123" s="2" t="s">
        <v>56</v>
      </c>
      <c r="E123" s="24">
        <f>E121/E118-1</f>
        <v>-6.2228737380722876E-3</v>
      </c>
      <c r="F123" s="24">
        <f t="shared" ref="F123:K123" si="24">F121/F118-1</f>
        <v>7.2977258289925739E-3</v>
      </c>
      <c r="G123" s="24">
        <f t="shared" si="24"/>
        <v>-5.5660620326778432E-3</v>
      </c>
      <c r="H123" s="24">
        <f t="shared" si="24"/>
        <v>1.1839535316850558E-2</v>
      </c>
      <c r="I123" s="24">
        <f t="shared" si="24"/>
        <v>-4.0287405524712661E-3</v>
      </c>
      <c r="J123" s="24">
        <f t="shared" si="24"/>
        <v>-6.0388128800442642E-3</v>
      </c>
      <c r="K123" s="24">
        <f t="shared" si="24"/>
        <v>-7.1862632161190376E-5</v>
      </c>
    </row>
    <row r="124" spans="1:13">
      <c r="D124" s="2" t="s">
        <v>65</v>
      </c>
      <c r="E124" s="2">
        <v>312.705917</v>
      </c>
      <c r="F124" s="2">
        <v>311.34256599999998</v>
      </c>
      <c r="G124" s="2">
        <v>318.54494199999999</v>
      </c>
      <c r="H124" s="2">
        <v>301.00592999999998</v>
      </c>
      <c r="I124" s="2">
        <v>257.07948199999998</v>
      </c>
      <c r="J124" s="5">
        <v>278.19708000000003</v>
      </c>
      <c r="K124" s="2">
        <f t="shared" ref="K124" si="25">SUM(E124:J124)</f>
        <v>1778.8759169999998</v>
      </c>
    </row>
    <row r="125" spans="1:13">
      <c r="D125" s="2" t="s">
        <v>62</v>
      </c>
      <c r="E125" s="25">
        <f>E124/E120</f>
        <v>0.44595289518507508</v>
      </c>
      <c r="F125" s="25">
        <f>F124/F120</f>
        <v>0.82323272640995937</v>
      </c>
      <c r="G125" s="25">
        <f t="shared" ref="G125:K125" si="26">G124/G120</f>
        <v>0.66158781936319988</v>
      </c>
      <c r="H125" s="25">
        <f t="shared" si="26"/>
        <v>0.65072564510956099</v>
      </c>
      <c r="I125" s="25">
        <f t="shared" si="26"/>
        <v>0.63343263077559386</v>
      </c>
      <c r="J125" s="25">
        <f t="shared" si="26"/>
        <v>0.67392301060992943</v>
      </c>
      <c r="K125" s="25">
        <f t="shared" si="26"/>
        <v>0.62589920730194326</v>
      </c>
    </row>
    <row r="126" spans="1:13" ht="28.8">
      <c r="D126" s="2" t="s">
        <v>63</v>
      </c>
      <c r="E126" s="25">
        <f>1-E125</f>
        <v>0.55404710481492492</v>
      </c>
      <c r="F126" s="25">
        <f t="shared" ref="F126:K126" si="27">1-F125</f>
        <v>0.17676727359004063</v>
      </c>
      <c r="G126" s="25">
        <f t="shared" si="27"/>
        <v>0.33841218063680012</v>
      </c>
      <c r="H126" s="25">
        <f t="shared" si="27"/>
        <v>0.34927435489043901</v>
      </c>
      <c r="I126" s="25">
        <f t="shared" si="27"/>
        <v>0.36656736922440614</v>
      </c>
      <c r="J126" s="25">
        <f t="shared" si="27"/>
        <v>0.32607698939007057</v>
      </c>
      <c r="K126" s="25">
        <f t="shared" si="27"/>
        <v>0.37410079269805674</v>
      </c>
    </row>
    <row r="127" spans="1:13">
      <c r="D127" s="26" t="s">
        <v>66</v>
      </c>
    </row>
    <row r="130" spans="1:11" ht="28.8">
      <c r="A130" s="7" t="s">
        <v>82</v>
      </c>
      <c r="B130" s="4">
        <v>43541</v>
      </c>
      <c r="C130" s="3">
        <v>0.46736111111111112</v>
      </c>
      <c r="E130" s="2" t="s">
        <v>0</v>
      </c>
      <c r="F130" s="2" t="s">
        <v>88</v>
      </c>
      <c r="G130" s="2" t="s">
        <v>89</v>
      </c>
      <c r="H130" s="2" t="s">
        <v>2</v>
      </c>
      <c r="I130" s="2" t="s">
        <v>3</v>
      </c>
      <c r="J130" s="5" t="s">
        <v>4</v>
      </c>
      <c r="K130" s="2" t="s">
        <v>5</v>
      </c>
    </row>
    <row r="131" spans="1:11">
      <c r="D131" s="2" t="s">
        <v>83</v>
      </c>
      <c r="E131" s="2">
        <v>166.3</v>
      </c>
      <c r="F131" s="2">
        <v>78.31</v>
      </c>
      <c r="G131" s="2">
        <v>144.07</v>
      </c>
      <c r="H131" s="2">
        <v>215.03</v>
      </c>
      <c r="I131" s="2">
        <v>149.30000000000001</v>
      </c>
      <c r="J131" s="5">
        <v>145.28</v>
      </c>
      <c r="K131" s="2">
        <f>SUM(E131:J131)</f>
        <v>898.29</v>
      </c>
    </row>
    <row r="132" spans="1:11">
      <c r="D132" s="2" t="s">
        <v>84</v>
      </c>
      <c r="E132" s="2">
        <v>133.38</v>
      </c>
      <c r="F132" s="2">
        <v>94.52</v>
      </c>
      <c r="G132" s="2">
        <v>129.16999999999999</v>
      </c>
      <c r="H132" s="2">
        <v>141.15</v>
      </c>
      <c r="I132" s="2">
        <v>112.96</v>
      </c>
      <c r="J132" s="5">
        <v>121.25</v>
      </c>
      <c r="K132" s="2">
        <f t="shared" ref="K132:K135" si="28">SUM(E132:J132)</f>
        <v>732.43</v>
      </c>
    </row>
    <row r="133" spans="1:11">
      <c r="D133" s="2" t="s">
        <v>85</v>
      </c>
      <c r="E133" s="2">
        <v>449.84</v>
      </c>
      <c r="F133" s="2">
        <v>367.21</v>
      </c>
      <c r="G133" s="2">
        <v>456.43</v>
      </c>
      <c r="H133" s="2">
        <v>428.2</v>
      </c>
      <c r="I133" s="2">
        <v>370.6</v>
      </c>
      <c r="J133" s="5">
        <v>416.13</v>
      </c>
      <c r="K133" s="2">
        <f t="shared" si="28"/>
        <v>2488.4100000000003</v>
      </c>
    </row>
    <row r="134" spans="1:11">
      <c r="D134" s="2" t="s">
        <v>86</v>
      </c>
      <c r="E134" s="2">
        <v>85</v>
      </c>
      <c r="F134" s="2">
        <v>148</v>
      </c>
      <c r="G134" s="2">
        <v>147</v>
      </c>
      <c r="H134" s="2">
        <v>151</v>
      </c>
      <c r="I134" s="2">
        <v>148</v>
      </c>
      <c r="J134" s="5">
        <v>146</v>
      </c>
    </row>
    <row r="135" spans="1:11">
      <c r="D135" s="2" t="s">
        <v>87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5">
        <v>0</v>
      </c>
      <c r="K135" s="2">
        <f t="shared" si="28"/>
        <v>0</v>
      </c>
    </row>
    <row r="137" spans="1:11">
      <c r="A137" s="7" t="s">
        <v>90</v>
      </c>
      <c r="B137" s="4">
        <v>43543</v>
      </c>
      <c r="C137" s="3">
        <v>0.78541666666666676</v>
      </c>
      <c r="D137" s="2" t="s">
        <v>83</v>
      </c>
      <c r="E137" s="2">
        <v>165.71</v>
      </c>
      <c r="F137" s="2">
        <v>77.67</v>
      </c>
      <c r="G137" s="2">
        <v>143.51</v>
      </c>
      <c r="H137" s="2">
        <v>213.7</v>
      </c>
      <c r="I137" s="2">
        <v>148.54</v>
      </c>
      <c r="J137" s="5">
        <v>143.75</v>
      </c>
      <c r="K137" s="2">
        <f>SUM(E137:J137)</f>
        <v>892.87999999999988</v>
      </c>
    </row>
    <row r="138" spans="1:11">
      <c r="D138" s="2" t="s">
        <v>84</v>
      </c>
      <c r="E138" s="2">
        <v>130.69</v>
      </c>
      <c r="F138" s="2">
        <v>92.08</v>
      </c>
      <c r="G138" s="2">
        <v>127.1</v>
      </c>
      <c r="H138" s="2">
        <v>140.58000000000001</v>
      </c>
      <c r="I138" s="2">
        <v>112.75</v>
      </c>
      <c r="J138" s="5">
        <v>113.44</v>
      </c>
      <c r="K138" s="2">
        <f t="shared" ref="K138:K141" si="29">SUM(E138:J138)</f>
        <v>716.6400000000001</v>
      </c>
    </row>
    <row r="139" spans="1:11">
      <c r="D139" s="2" t="s">
        <v>85</v>
      </c>
      <c r="E139" s="2">
        <v>437.38</v>
      </c>
      <c r="F139" s="2">
        <v>356.05</v>
      </c>
      <c r="G139" s="2">
        <v>447.02</v>
      </c>
      <c r="H139" s="2">
        <v>427.05</v>
      </c>
      <c r="I139" s="2">
        <v>370.53</v>
      </c>
      <c r="J139" s="5">
        <v>379.76</v>
      </c>
      <c r="K139" s="2">
        <f t="shared" si="29"/>
        <v>2417.79</v>
      </c>
    </row>
    <row r="140" spans="1:11">
      <c r="D140" s="2" t="s">
        <v>86</v>
      </c>
      <c r="E140" s="2">
        <v>85</v>
      </c>
      <c r="F140" s="2">
        <v>148</v>
      </c>
      <c r="G140" s="2">
        <v>147</v>
      </c>
      <c r="H140" s="2">
        <v>153</v>
      </c>
      <c r="I140" s="2">
        <v>148</v>
      </c>
      <c r="J140" s="5">
        <v>149</v>
      </c>
      <c r="K140" s="2">
        <f t="shared" si="29"/>
        <v>830</v>
      </c>
    </row>
    <row r="141" spans="1:11">
      <c r="D141" s="2" t="s">
        <v>87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5">
        <v>0</v>
      </c>
      <c r="K141" s="2">
        <f t="shared" si="29"/>
        <v>0</v>
      </c>
    </row>
    <row r="143" spans="1:11">
      <c r="A143" s="7" t="s">
        <v>91</v>
      </c>
      <c r="B143" s="4">
        <v>43543</v>
      </c>
      <c r="C143" s="3">
        <v>0.82916666666666661</v>
      </c>
      <c r="D143" s="2" t="s">
        <v>83</v>
      </c>
    </row>
    <row r="144" spans="1:11">
      <c r="D144" s="2" t="s">
        <v>84</v>
      </c>
    </row>
    <row r="145" spans="4:4">
      <c r="D145" s="2" t="s">
        <v>85</v>
      </c>
    </row>
    <row r="146" spans="4:4">
      <c r="D146" s="2" t="s">
        <v>86</v>
      </c>
    </row>
    <row r="147" spans="4:4">
      <c r="D147" s="2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18"/>
  <sheetViews>
    <sheetView workbookViewId="0">
      <selection activeCell="J17" sqref="J17"/>
    </sheetView>
  </sheetViews>
  <sheetFormatPr defaultRowHeight="14.4"/>
  <sheetData>
    <row r="1" spans="2:8">
      <c r="B1" t="s">
        <v>70</v>
      </c>
      <c r="C1" t="s">
        <v>71</v>
      </c>
      <c r="D1" t="s">
        <v>72</v>
      </c>
      <c r="E1" t="s">
        <v>73</v>
      </c>
      <c r="F1" t="s">
        <v>76</v>
      </c>
      <c r="G1" t="s">
        <v>74</v>
      </c>
      <c r="H1" t="s">
        <v>77</v>
      </c>
    </row>
    <row r="2" spans="2:8">
      <c r="B2">
        <v>1</v>
      </c>
      <c r="C2">
        <v>0</v>
      </c>
      <c r="D2">
        <v>0.5</v>
      </c>
      <c r="E2">
        <v>1</v>
      </c>
      <c r="G2">
        <v>640</v>
      </c>
    </row>
    <row r="3" spans="2:8">
      <c r="B3">
        <v>2</v>
      </c>
      <c r="C3">
        <v>0</v>
      </c>
      <c r="D3">
        <v>0.5</v>
      </c>
      <c r="E3">
        <v>1</v>
      </c>
      <c r="G3">
        <v>3351</v>
      </c>
    </row>
    <row r="4" spans="2:8">
      <c r="B4">
        <v>2</v>
      </c>
      <c r="C4">
        <v>0</v>
      </c>
      <c r="D4">
        <v>1</v>
      </c>
      <c r="G4" t="s">
        <v>75</v>
      </c>
    </row>
    <row r="5" spans="2:8">
      <c r="B5">
        <v>2</v>
      </c>
      <c r="C5">
        <v>0</v>
      </c>
      <c r="D5">
        <v>2</v>
      </c>
      <c r="G5">
        <v>584.89</v>
      </c>
    </row>
    <row r="6" spans="2:8">
      <c r="B6">
        <v>2</v>
      </c>
      <c r="C6">
        <v>0</v>
      </c>
      <c r="D6">
        <v>3</v>
      </c>
      <c r="G6">
        <v>583</v>
      </c>
    </row>
    <row r="7" spans="2:8">
      <c r="B7">
        <v>2</v>
      </c>
      <c r="C7">
        <v>0</v>
      </c>
      <c r="D7">
        <v>4</v>
      </c>
      <c r="G7">
        <v>584.85</v>
      </c>
    </row>
    <row r="8" spans="2:8">
      <c r="B8">
        <v>3</v>
      </c>
      <c r="C8">
        <v>0</v>
      </c>
      <c r="D8">
        <v>1</v>
      </c>
      <c r="G8" t="s">
        <v>75</v>
      </c>
    </row>
    <row r="9" spans="2:8">
      <c r="B9">
        <v>3</v>
      </c>
      <c r="C9">
        <v>0</v>
      </c>
      <c r="D9">
        <v>3</v>
      </c>
      <c r="G9" t="s">
        <v>75</v>
      </c>
    </row>
    <row r="10" spans="2:8">
      <c r="B10">
        <v>3</v>
      </c>
      <c r="C10">
        <v>0</v>
      </c>
      <c r="D10">
        <v>4</v>
      </c>
      <c r="G10" t="s">
        <v>75</v>
      </c>
    </row>
    <row r="11" spans="2:8">
      <c r="B11">
        <v>3</v>
      </c>
      <c r="C11">
        <v>0</v>
      </c>
      <c r="D11">
        <v>5</v>
      </c>
      <c r="G11" t="s">
        <v>75</v>
      </c>
    </row>
    <row r="12" spans="2:8">
      <c r="B12">
        <v>3</v>
      </c>
      <c r="C12">
        <v>0</v>
      </c>
      <c r="D12">
        <v>6</v>
      </c>
    </row>
    <row r="13" spans="2:8">
      <c r="B13">
        <v>3</v>
      </c>
      <c r="C13">
        <v>0</v>
      </c>
      <c r="D13">
        <v>6</v>
      </c>
      <c r="E13">
        <v>0.8</v>
      </c>
      <c r="G13" t="s">
        <v>75</v>
      </c>
    </row>
    <row r="14" spans="2:8">
      <c r="B14">
        <v>2</v>
      </c>
      <c r="C14">
        <v>0</v>
      </c>
      <c r="D14">
        <v>3</v>
      </c>
      <c r="E14">
        <v>0.8</v>
      </c>
      <c r="G14">
        <v>670</v>
      </c>
    </row>
    <row r="15" spans="2:8">
      <c r="B15">
        <v>2</v>
      </c>
      <c r="C15">
        <v>0</v>
      </c>
      <c r="D15">
        <v>3</v>
      </c>
      <c r="F15">
        <v>80</v>
      </c>
      <c r="G15">
        <v>465.82</v>
      </c>
      <c r="H15">
        <v>138.81</v>
      </c>
    </row>
    <row r="16" spans="2:8">
      <c r="F16">
        <v>90</v>
      </c>
      <c r="G16">
        <v>467.52</v>
      </c>
      <c r="H16">
        <v>137.06</v>
      </c>
    </row>
    <row r="17" spans="6:8">
      <c r="F17">
        <v>100</v>
      </c>
      <c r="G17">
        <v>485.58</v>
      </c>
      <c r="H17">
        <v>139.24</v>
      </c>
    </row>
    <row r="18" spans="6:8">
      <c r="F18">
        <v>70</v>
      </c>
      <c r="G18">
        <v>480.57</v>
      </c>
      <c r="H18">
        <v>144.78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workbookViewId="0">
      <selection activeCell="O6" sqref="O6"/>
    </sheetView>
  </sheetViews>
  <sheetFormatPr defaultRowHeight="14.4"/>
  <cols>
    <col min="1" max="1" width="11.44140625" customWidth="1"/>
  </cols>
  <sheetData>
    <row r="1" spans="1:17">
      <c r="A1" t="s">
        <v>70</v>
      </c>
      <c r="B1">
        <v>1</v>
      </c>
      <c r="C1">
        <v>1</v>
      </c>
      <c r="D1">
        <v>1</v>
      </c>
      <c r="E1">
        <v>1</v>
      </c>
      <c r="F1">
        <v>2</v>
      </c>
      <c r="G1">
        <v>0.5</v>
      </c>
      <c r="H1">
        <v>0.5</v>
      </c>
      <c r="I1">
        <v>1</v>
      </c>
      <c r="J1">
        <v>2</v>
      </c>
      <c r="K1">
        <v>5</v>
      </c>
      <c r="L1">
        <v>10</v>
      </c>
      <c r="M1">
        <v>20</v>
      </c>
      <c r="N1">
        <v>25</v>
      </c>
      <c r="O1">
        <v>25</v>
      </c>
      <c r="P1">
        <v>30</v>
      </c>
      <c r="Q1">
        <v>50</v>
      </c>
    </row>
    <row r="2" spans="1:17">
      <c r="A2" t="s">
        <v>71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 t="s">
        <v>72</v>
      </c>
      <c r="B3">
        <v>0.5</v>
      </c>
      <c r="C3">
        <v>25</v>
      </c>
      <c r="D3">
        <v>5</v>
      </c>
      <c r="E3">
        <v>3</v>
      </c>
      <c r="F3">
        <v>3</v>
      </c>
      <c r="G3">
        <v>1</v>
      </c>
      <c r="H3">
        <v>2</v>
      </c>
      <c r="I3">
        <v>25</v>
      </c>
      <c r="J3">
        <v>25</v>
      </c>
      <c r="K3">
        <v>25</v>
      </c>
      <c r="L3">
        <v>25</v>
      </c>
      <c r="M3">
        <v>25</v>
      </c>
      <c r="N3">
        <v>50</v>
      </c>
      <c r="O3">
        <v>25</v>
      </c>
      <c r="P3">
        <v>30</v>
      </c>
      <c r="Q3">
        <v>50</v>
      </c>
    </row>
    <row r="4" spans="1:17">
      <c r="A4" t="s">
        <v>81</v>
      </c>
      <c r="I4">
        <v>1</v>
      </c>
      <c r="J4">
        <v>1</v>
      </c>
    </row>
    <row r="5" spans="1:17">
      <c r="A5" t="s">
        <v>78</v>
      </c>
      <c r="B5">
        <v>153</v>
      </c>
      <c r="C5">
        <v>151</v>
      </c>
      <c r="D5">
        <v>153</v>
      </c>
      <c r="E5">
        <v>153</v>
      </c>
      <c r="F5">
        <v>232.5</v>
      </c>
      <c r="G5">
        <v>154</v>
      </c>
      <c r="H5">
        <v>154</v>
      </c>
      <c r="I5">
        <v>153</v>
      </c>
      <c r="J5">
        <v>151</v>
      </c>
      <c r="K5">
        <v>148</v>
      </c>
      <c r="L5">
        <v>146</v>
      </c>
      <c r="M5">
        <v>145</v>
      </c>
      <c r="N5">
        <v>147</v>
      </c>
      <c r="O5">
        <v>148</v>
      </c>
      <c r="P5">
        <v>148</v>
      </c>
      <c r="Q5">
        <v>148</v>
      </c>
    </row>
    <row r="6" spans="1:17">
      <c r="A6" t="s">
        <v>74</v>
      </c>
      <c r="B6">
        <v>317</v>
      </c>
      <c r="C6">
        <v>330</v>
      </c>
      <c r="D6">
        <v>327</v>
      </c>
      <c r="I6">
        <v>335</v>
      </c>
      <c r="J6">
        <v>308</v>
      </c>
      <c r="K6">
        <v>274</v>
      </c>
      <c r="L6">
        <v>266</v>
      </c>
      <c r="M6">
        <v>264</v>
      </c>
      <c r="N6">
        <v>263</v>
      </c>
      <c r="O6">
        <v>260</v>
      </c>
      <c r="P6">
        <v>260</v>
      </c>
      <c r="Q6">
        <v>264</v>
      </c>
    </row>
    <row r="7" spans="1:17">
      <c r="A7" t="s">
        <v>79</v>
      </c>
      <c r="B7">
        <v>308</v>
      </c>
      <c r="C7">
        <v>318</v>
      </c>
      <c r="D7">
        <v>315</v>
      </c>
      <c r="E7">
        <v>311</v>
      </c>
      <c r="F7">
        <v>341.6</v>
      </c>
      <c r="G7">
        <v>327</v>
      </c>
      <c r="I7">
        <v>321</v>
      </c>
      <c r="J7">
        <v>301</v>
      </c>
      <c r="K7">
        <v>276</v>
      </c>
      <c r="L7">
        <v>270</v>
      </c>
      <c r="M7">
        <v>269</v>
      </c>
      <c r="N7">
        <v>268</v>
      </c>
      <c r="O7">
        <v>267</v>
      </c>
      <c r="P7">
        <v>267</v>
      </c>
      <c r="Q7">
        <v>270</v>
      </c>
    </row>
    <row r="10" spans="1:17">
      <c r="A1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2019-03-19T11:54:23Z</dcterms:modified>
</cp:coreProperties>
</file>