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enrysalgado/Downloads/"/>
    </mc:Choice>
  </mc:AlternateContent>
  <xr:revisionPtr revIDLastSave="0" documentId="8_{B6933B7D-A717-184D-BF90-FCF964991861}" xr6:coauthVersionLast="47" xr6:coauthVersionMax="47" xr10:uidLastSave="{00000000-0000-0000-0000-000000000000}"/>
  <bookViews>
    <workbookView xWindow="1000" yWindow="22320" windowWidth="34740" windowHeight="21100" activeTab="1" xr2:uid="{00000000-000D-0000-FFFF-FFFF00000000}"/>
  </bookViews>
  <sheets>
    <sheet name="Dashboard" sheetId="1" r:id="rId1"/>
    <sheet name="Transfer" sheetId="2" r:id="rId2"/>
    <sheet name="Boerne ISD" sheetId="3" r:id="rId3"/>
    <sheet name="Carthage ISDPanola College" sheetId="4" r:id="rId4"/>
    <sheet name="East Central ISD" sheetId="5" r:id="rId5"/>
    <sheet name="EnCompass Resources for Learnin" sheetId="6" r:id="rId6"/>
    <sheet name="Georgetown ISD" sheetId="7" r:id="rId7"/>
    <sheet name="Hays CISD" sheetId="8" r:id="rId8"/>
    <sheet name="Huston Tillotson University" sheetId="9" r:id="rId9"/>
    <sheet name="Leakey ISD" sheetId="10" r:id="rId10"/>
    <sheet name="Liberty-Eylau ISD" sheetId="11" r:id="rId11"/>
    <sheet name="Marble Falls ISD" sheetId="12" r:id="rId12"/>
    <sheet name="Marshall ISD" sheetId="13" r:id="rId13"/>
    <sheet name="Mason ISD" sheetId="14" r:id="rId14"/>
    <sheet name="Redwater ISD" sheetId="15" r:id="rId15"/>
    <sheet name="South Texas College" sheetId="16" r:id="rId16"/>
    <sheet name="SAISD (CAST)" sheetId="17" r:id="rId17"/>
    <sheet name="San Marcos CISD" sheetId="18" r:id="rId18"/>
    <sheet name="Science Mill" sheetId="19" r:id="rId19"/>
    <sheet name="Seguin ISD (TLU)" sheetId="20" r:id="rId20"/>
    <sheet name="South San ISD" sheetId="21" r:id="rId21"/>
    <sheet name="Southwest ISD SWISD" sheetId="22" r:id="rId22"/>
    <sheet name="Texas Tech University" sheetId="23" r:id="rId23"/>
    <sheet name="Uvalde" sheetId="24" r:id="rId24"/>
    <sheet name="Victoria ISD" sheetId="25" r:id="rId25"/>
  </sheets>
  <definedNames>
    <definedName name="Z_EDE3CF23_D654_4AAD_AE42_F24FA30B2B77_.wvu.FilterData" localSheetId="0" hidden="1">Dashboard!$E$1:$E$996</definedName>
  </definedNames>
  <calcPr calcId="191029"/>
  <customWorkbookViews>
    <customWorkbookView name="Filter 1" guid="{EDE3CF23-D654-4AAD-AE42-F24FA30B2B7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D4" i="25"/>
  <c r="D4" i="24"/>
  <c r="D3" i="23"/>
  <c r="D4" i="22"/>
  <c r="D4" i="21"/>
  <c r="D5" i="20"/>
  <c r="D3" i="19"/>
  <c r="D7" i="18"/>
  <c r="D4" i="17"/>
  <c r="D4" i="16"/>
  <c r="C40" i="1" s="1"/>
  <c r="E40" i="1" s="1"/>
  <c r="D4" i="15"/>
  <c r="D4" i="14"/>
  <c r="C24" i="1" s="1"/>
  <c r="E24" i="1" s="1"/>
  <c r="D5" i="13"/>
  <c r="C22" i="1" s="1"/>
  <c r="E22" i="1" s="1"/>
  <c r="D4" i="12"/>
  <c r="C20" i="1" s="1"/>
  <c r="E20" i="1" s="1"/>
  <c r="D6" i="11"/>
  <c r="C18" i="1" s="1"/>
  <c r="E18" i="1" s="1"/>
  <c r="D4" i="10"/>
  <c r="C16" i="1" s="1"/>
  <c r="E16" i="1" s="1"/>
  <c r="D4" i="9"/>
  <c r="D4" i="8"/>
  <c r="D4" i="7"/>
  <c r="D4" i="6"/>
  <c r="D4" i="5"/>
  <c r="C6" i="1" s="1"/>
  <c r="D4" i="4"/>
  <c r="D4" i="3"/>
  <c r="G32" i="2"/>
  <c r="D32" i="2"/>
  <c r="C32" i="2"/>
  <c r="B32" i="2"/>
  <c r="E16" i="2"/>
  <c r="G16" i="2" s="1"/>
  <c r="D16" i="2"/>
  <c r="C16" i="2"/>
  <c r="B16" i="2"/>
  <c r="E38" i="2"/>
  <c r="D38" i="2"/>
  <c r="C38" i="2"/>
  <c r="B38" i="2"/>
  <c r="G31" i="2"/>
  <c r="D31" i="2"/>
  <c r="C31" i="2"/>
  <c r="B31" i="2"/>
  <c r="E52" i="2"/>
  <c r="D52" i="2"/>
  <c r="C52" i="2"/>
  <c r="B52" i="2"/>
  <c r="E30" i="2"/>
  <c r="G30" i="2" s="1"/>
  <c r="D30" i="2"/>
  <c r="C30" i="2"/>
  <c r="B30" i="2"/>
  <c r="E15" i="2"/>
  <c r="G15" i="2" s="1"/>
  <c r="D15" i="2"/>
  <c r="C15" i="2"/>
  <c r="B15" i="2"/>
  <c r="E37" i="2"/>
  <c r="D37" i="2"/>
  <c r="C37" i="2"/>
  <c r="B37" i="2"/>
  <c r="E29" i="2"/>
  <c r="G29" i="2" s="1"/>
  <c r="D29" i="2"/>
  <c r="C29" i="2"/>
  <c r="B29" i="2"/>
  <c r="E28" i="2"/>
  <c r="G28" i="2" s="1"/>
  <c r="D28" i="2"/>
  <c r="C28" i="2"/>
  <c r="B28" i="2"/>
  <c r="E14" i="2"/>
  <c r="G14" i="2" s="1"/>
  <c r="D14" i="2"/>
  <c r="C14" i="2"/>
  <c r="B14" i="2"/>
  <c r="E36" i="2"/>
  <c r="D36" i="2"/>
  <c r="C36" i="2"/>
  <c r="B36" i="2"/>
  <c r="E27" i="2"/>
  <c r="G27" i="2" s="1"/>
  <c r="D27" i="2"/>
  <c r="C27" i="2"/>
  <c r="B27" i="2"/>
  <c r="E13" i="2"/>
  <c r="G13" i="2" s="1"/>
  <c r="D13" i="2"/>
  <c r="C13" i="2"/>
  <c r="B13" i="2"/>
  <c r="E26" i="2"/>
  <c r="G26" i="2" s="1"/>
  <c r="D26" i="2"/>
  <c r="C26" i="2"/>
  <c r="B26" i="2"/>
  <c r="E25" i="2"/>
  <c r="G25" i="2" s="1"/>
  <c r="D25" i="2"/>
  <c r="C25" i="2"/>
  <c r="B25" i="2"/>
  <c r="E12" i="2"/>
  <c r="G12" i="2" s="1"/>
  <c r="D12" i="2"/>
  <c r="C12" i="2"/>
  <c r="B12" i="2"/>
  <c r="E35" i="2"/>
  <c r="D35" i="2"/>
  <c r="C35" i="2"/>
  <c r="B35" i="2"/>
  <c r="E24" i="2"/>
  <c r="G24" i="2" s="1"/>
  <c r="D24" i="2"/>
  <c r="C24" i="2"/>
  <c r="B24" i="2"/>
  <c r="E11" i="2"/>
  <c r="G11" i="2" s="1"/>
  <c r="D11" i="2"/>
  <c r="C11" i="2"/>
  <c r="B11" i="2"/>
  <c r="E23" i="2"/>
  <c r="G23" i="2" s="1"/>
  <c r="D23" i="2"/>
  <c r="C23" i="2"/>
  <c r="B23" i="2"/>
  <c r="E10" i="2"/>
  <c r="G10" i="2" s="1"/>
  <c r="D10" i="2"/>
  <c r="C10" i="2"/>
  <c r="B10" i="2"/>
  <c r="E50" i="2"/>
  <c r="D50" i="2"/>
  <c r="C50" i="2"/>
  <c r="B50" i="2"/>
  <c r="E44" i="2"/>
  <c r="D44" i="2"/>
  <c r="C44" i="2"/>
  <c r="B44" i="2"/>
  <c r="E22" i="2"/>
  <c r="G22" i="2" s="1"/>
  <c r="D22" i="2"/>
  <c r="C22" i="2"/>
  <c r="B22" i="2"/>
  <c r="E9" i="2"/>
  <c r="G9" i="2" s="1"/>
  <c r="D9" i="2"/>
  <c r="C9" i="2"/>
  <c r="B9" i="2"/>
  <c r="E8" i="2"/>
  <c r="G8" i="2" s="1"/>
  <c r="D8" i="2"/>
  <c r="C8" i="2"/>
  <c r="B8" i="2"/>
  <c r="E21" i="2"/>
  <c r="G21" i="2" s="1"/>
  <c r="D21" i="2"/>
  <c r="C21" i="2"/>
  <c r="B21" i="2"/>
  <c r="E7" i="2"/>
  <c r="G7" i="2" s="1"/>
  <c r="D7" i="2"/>
  <c r="C7" i="2"/>
  <c r="B7" i="2"/>
  <c r="E34" i="2"/>
  <c r="D34" i="2"/>
  <c r="C34" i="2"/>
  <c r="B34" i="2"/>
  <c r="E6" i="2"/>
  <c r="G6" i="2" s="1"/>
  <c r="D6" i="2"/>
  <c r="C6" i="2"/>
  <c r="B6" i="2"/>
  <c r="E49" i="2"/>
  <c r="D49" i="2"/>
  <c r="C49" i="2"/>
  <c r="B49" i="2"/>
  <c r="E48" i="2"/>
  <c r="D48" i="2"/>
  <c r="C48" i="2"/>
  <c r="B48" i="2"/>
  <c r="E43" i="2"/>
  <c r="D43" i="2"/>
  <c r="C43" i="2"/>
  <c r="B43" i="2"/>
  <c r="E42" i="2"/>
  <c r="D42" i="2"/>
  <c r="C42" i="2"/>
  <c r="B42" i="2"/>
  <c r="E20" i="2"/>
  <c r="G20" i="2" s="1"/>
  <c r="D20" i="2"/>
  <c r="C20" i="2"/>
  <c r="B20" i="2"/>
  <c r="E5" i="2"/>
  <c r="G5" i="2" s="1"/>
  <c r="D5" i="2"/>
  <c r="C5" i="2"/>
  <c r="B5" i="2"/>
  <c r="E41" i="2"/>
  <c r="D41" i="2"/>
  <c r="C41" i="2"/>
  <c r="B41" i="2"/>
  <c r="E4" i="2"/>
  <c r="G4" i="2" s="1"/>
  <c r="D4" i="2"/>
  <c r="C4" i="2"/>
  <c r="B4" i="2"/>
  <c r="E19" i="2"/>
  <c r="G19" i="2" s="1"/>
  <c r="D19" i="2"/>
  <c r="C19" i="2"/>
  <c r="B19" i="2"/>
  <c r="E3" i="2"/>
  <c r="G3" i="2" s="1"/>
  <c r="D3" i="2"/>
  <c r="C3" i="2"/>
  <c r="B3" i="2"/>
  <c r="E47" i="2"/>
  <c r="D47" i="2"/>
  <c r="C47" i="2"/>
  <c r="B47" i="2"/>
  <c r="E40" i="2"/>
  <c r="D40" i="2"/>
  <c r="C40" i="2"/>
  <c r="B40" i="2"/>
  <c r="E51" i="2"/>
  <c r="D51" i="2"/>
  <c r="C51" i="2"/>
  <c r="B51" i="2"/>
  <c r="E46" i="2"/>
  <c r="D46" i="2"/>
  <c r="C46" i="2"/>
  <c r="B46" i="2"/>
  <c r="E33" i="2"/>
  <c r="D33" i="2"/>
  <c r="C33" i="2"/>
  <c r="B33" i="2"/>
  <c r="E18" i="2"/>
  <c r="G18" i="2" s="1"/>
  <c r="D18" i="2"/>
  <c r="C18" i="2"/>
  <c r="B18" i="2"/>
  <c r="E45" i="2"/>
  <c r="D45" i="2"/>
  <c r="C45" i="2"/>
  <c r="B45" i="2"/>
  <c r="E39" i="2"/>
  <c r="D39" i="2"/>
  <c r="C39" i="2"/>
  <c r="B39" i="2"/>
  <c r="E17" i="2"/>
  <c r="G17" i="2" s="1"/>
  <c r="D17" i="2"/>
  <c r="C17" i="2"/>
  <c r="B17" i="2"/>
  <c r="E2" i="2"/>
  <c r="G2" i="2" s="1"/>
  <c r="D2" i="2"/>
  <c r="C2" i="2"/>
  <c r="E1" i="2"/>
  <c r="D1" i="2"/>
  <c r="C1" i="2"/>
  <c r="B1" i="2"/>
  <c r="D48" i="1"/>
  <c r="E46" i="1"/>
  <c r="C46" i="1"/>
  <c r="C44" i="1"/>
  <c r="E44" i="1" s="1"/>
  <c r="C42" i="1"/>
  <c r="E42" i="1" s="1"/>
  <c r="C38" i="1"/>
  <c r="E38" i="1" s="1"/>
  <c r="C36" i="1"/>
  <c r="E36" i="1" s="1"/>
  <c r="C34" i="1"/>
  <c r="E34" i="1" s="1"/>
  <c r="C32" i="1"/>
  <c r="E32" i="1" s="1"/>
  <c r="E30" i="1"/>
  <c r="C30" i="1"/>
  <c r="C28" i="1"/>
  <c r="E28" i="1" s="1"/>
  <c r="C26" i="1"/>
  <c r="E26" i="1" s="1"/>
  <c r="E14" i="1"/>
  <c r="C14" i="1"/>
  <c r="C12" i="1"/>
  <c r="E12" i="1" s="1"/>
  <c r="C10" i="1"/>
  <c r="E10" i="1" s="1"/>
  <c r="C8" i="1"/>
  <c r="E8" i="1" s="1"/>
  <c r="C4" i="1"/>
  <c r="E4" i="1" s="1"/>
  <c r="C2" i="1"/>
  <c r="E2" i="1" s="1"/>
  <c r="E6" i="1" l="1"/>
  <c r="C48" i="1"/>
  <c r="E4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000-000001000000}">
      <text>
        <r>
          <rPr>
            <sz val="10"/>
            <color rgb="FF000000"/>
            <rFont val="Arial"/>
            <scheme val="minor"/>
          </rPr>
          <t>When will we get this registrations? @jeehyun.park@sciencemill.org
	-Henry Salgado
She has sent me the current registration sheet, but since they don't start camp until July I don't want to import until like the week beforehand, in case there are any changes
	-Jeehyun Park
Can I have a copy that way I can start playing with importing data?
	-Henry Salgado
I'll send you a current copy, but please don't import them into the SIS yet
	-Jeehyun Park
I wont. thank you!
	-Henry Salgado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200-000001000000}">
      <text>
        <r>
          <rPr>
            <sz val="10"/>
            <color rgb="FF000000"/>
            <rFont val="Arial"/>
            <scheme val="minor"/>
          </rPr>
          <t>This shows 29 and 29 on master schedule.
	-Henry Salgado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F00-000001000000}">
      <text>
        <r>
          <rPr>
            <sz val="10"/>
            <color rgb="FF000000"/>
            <rFont val="Arial"/>
            <scheme val="minor"/>
          </rPr>
          <t>This shows 0 in master schedule
	-Henry Salgado</t>
        </r>
      </text>
    </comment>
  </commentList>
</comments>
</file>

<file path=xl/sharedStrings.xml><?xml version="1.0" encoding="utf-8"?>
<sst xmlns="http://schemas.openxmlformats.org/spreadsheetml/2006/main" count="411" uniqueCount="120">
  <si>
    <t>District</t>
  </si>
  <si>
    <t>Registered</t>
  </si>
  <si>
    <t>Total Capacity</t>
  </si>
  <si>
    <t>Percentage</t>
  </si>
  <si>
    <t>Note</t>
  </si>
  <si>
    <t>Updated</t>
  </si>
  <si>
    <t>Boerne ISD</t>
  </si>
  <si>
    <t>Carthage ISD</t>
  </si>
  <si>
    <t>East Central ISD</t>
  </si>
  <si>
    <t>EnCompass Resources for Learning</t>
  </si>
  <si>
    <t>using own registration</t>
  </si>
  <si>
    <t>Georgetown ISD</t>
  </si>
  <si>
    <t>Hays CISD</t>
  </si>
  <si>
    <t>Huston Tillotson University</t>
  </si>
  <si>
    <t>Leakey ISD</t>
  </si>
  <si>
    <t>Liberty-Eylau ISD</t>
  </si>
  <si>
    <t>Marble Falls ISD</t>
  </si>
  <si>
    <t>Marshall ISD</t>
  </si>
  <si>
    <t>Mason ISD</t>
  </si>
  <si>
    <t>Redwater ISD</t>
  </si>
  <si>
    <t>San Antonio ISD</t>
  </si>
  <si>
    <t>San Marcos CISD</t>
  </si>
  <si>
    <t>Science Mill @ Johnson City</t>
  </si>
  <si>
    <t>Seguin ISD @ TLU</t>
  </si>
  <si>
    <t>South San Antonio ISD</t>
  </si>
  <si>
    <t>Southwest ISD</t>
  </si>
  <si>
    <t>Rio Grande ISD/South Texas College</t>
  </si>
  <si>
    <t>Texas Tech University</t>
  </si>
  <si>
    <t>Uvalde CISD</t>
  </si>
  <si>
    <t xml:space="preserve">Victoria ISD </t>
  </si>
  <si>
    <t xml:space="preserve">Total Enrolled </t>
  </si>
  <si>
    <t>Camp Dates</t>
  </si>
  <si>
    <t>Camp</t>
  </si>
  <si>
    <t>Course Section</t>
  </si>
  <si>
    <t>Number of Students</t>
  </si>
  <si>
    <t>6/12-6/16</t>
  </si>
  <si>
    <t>3-5 Camp Mayday (Apocalypse)</t>
  </si>
  <si>
    <t>35Y2.1</t>
  </si>
  <si>
    <t>6/19-6/23</t>
  </si>
  <si>
    <t>35Y2.2</t>
  </si>
  <si>
    <t>Total</t>
  </si>
  <si>
    <t>7/10-7/14</t>
  </si>
  <si>
    <t>7/17-7/21</t>
  </si>
  <si>
    <t>6-8 Create to Escape (Apocalypse)</t>
  </si>
  <si>
    <t>68Y2.1</t>
  </si>
  <si>
    <t>3-5 Secret Agent Academy (Spies)</t>
  </si>
  <si>
    <t>35Y1.1</t>
  </si>
  <si>
    <t>6/26-6/30</t>
  </si>
  <si>
    <t>35Y1.2</t>
  </si>
  <si>
    <t>6-8 Agents of Innovation (Spies)</t>
  </si>
  <si>
    <t>68Y1.1</t>
  </si>
  <si>
    <t>7/24-7/28</t>
  </si>
  <si>
    <t>68Y1.2</t>
  </si>
  <si>
    <t>9-10 Climate</t>
  </si>
  <si>
    <t>HSCC.1</t>
  </si>
  <si>
    <t>11-12 Climate</t>
  </si>
  <si>
    <t>HSCC.2</t>
  </si>
  <si>
    <t>68Y2.2</t>
  </si>
  <si>
    <t>Total Students</t>
  </si>
  <si>
    <t>ID</t>
  </si>
  <si>
    <t xml:space="preserve">Student </t>
  </si>
  <si>
    <t>Fee Balance</t>
  </si>
  <si>
    <t>Science Outside</t>
  </si>
  <si>
    <t>38SO.1</t>
  </si>
  <si>
    <t>Soltesz, Aiden J</t>
  </si>
  <si>
    <t>Faehnle, Adam</t>
  </si>
  <si>
    <t>Waived</t>
  </si>
  <si>
    <t>Kortis, Charlotte</t>
  </si>
  <si>
    <t>Foreman, Kamryn Normaleen</t>
  </si>
  <si>
    <t>Powell, Joseph Patrick</t>
  </si>
  <si>
    <t>Powell, Wesley</t>
  </si>
  <si>
    <t>Weld, Levi Danger</t>
  </si>
  <si>
    <t>Meglasson, Andrew</t>
  </si>
  <si>
    <t>Walston, Tyler</t>
  </si>
  <si>
    <t>Walston, Emma</t>
  </si>
  <si>
    <t>Vaade, Levi Tomas</t>
  </si>
  <si>
    <t>JUAREZ, ANIMAS IKTAN</t>
  </si>
  <si>
    <t>McKinney, Rowan P</t>
  </si>
  <si>
    <t>Meador, Micah</t>
  </si>
  <si>
    <t>Meador, Anothen</t>
  </si>
  <si>
    <t>Dawes, Halle</t>
  </si>
  <si>
    <t>Ratliff-Tubbs, Marla</t>
  </si>
  <si>
    <t>Leslie, Lilah</t>
  </si>
  <si>
    <t>Key, Skyler Carter</t>
  </si>
  <si>
    <t>HERRIN, TATUM SIDNEY</t>
  </si>
  <si>
    <t>Welch, Benjamin</t>
  </si>
  <si>
    <t>Spott, Parker</t>
  </si>
  <si>
    <t>Anderson, Samuel J</t>
  </si>
  <si>
    <t>Wolfe, Walker</t>
  </si>
  <si>
    <t>Cruz, Kayleigh</t>
  </si>
  <si>
    <t>scholarship, account credited for $175.00</t>
  </si>
  <si>
    <t>Wolcott, Ethan</t>
  </si>
  <si>
    <t xml:space="preserve">                    </t>
  </si>
  <si>
    <t>Smith, Hank</t>
  </si>
  <si>
    <t>Smith, Cora</t>
  </si>
  <si>
    <t>Martinez, Dominic</t>
  </si>
  <si>
    <t>Puryear, Declan</t>
  </si>
  <si>
    <t>Bermea, Emily Grace</t>
  </si>
  <si>
    <t>Calantas, Zia Alexander</t>
  </si>
  <si>
    <t>Calantas, Samuel Brando</t>
  </si>
  <si>
    <t>Sparks, Stetson</t>
  </si>
  <si>
    <t>Francis, Landon Stealth</t>
  </si>
  <si>
    <t>McCain, Lincoln</t>
  </si>
  <si>
    <t>Gupta, Navya</t>
  </si>
  <si>
    <t>Hernandez, Penelope</t>
  </si>
  <si>
    <t>Sandoval, Clark</t>
  </si>
  <si>
    <t>Mantooth, Logan</t>
  </si>
  <si>
    <t>Dabbs, Melissa L</t>
  </si>
  <si>
    <t>Barnes, Marlowe</t>
  </si>
  <si>
    <t>Vo, Viet-Tam Madison</t>
  </si>
  <si>
    <t>Buxkemper, Emma Grace</t>
  </si>
  <si>
    <t>Williamson, Chloe</t>
  </si>
  <si>
    <t>Paltrow, Emilia</t>
  </si>
  <si>
    <t>Reeder, Cole Patrick</t>
  </si>
  <si>
    <t>Gorden, Mara Vivian</t>
  </si>
  <si>
    <t>Grimmett, Elliot Shelton</t>
  </si>
  <si>
    <t>Chavez, Emma Jo</t>
  </si>
  <si>
    <t>Roberts, Elijah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</si>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</sst>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m\ d"/>
    <numFmt numFmtId="165" formatCode="&quot;$&quot;#,##0.00"/>
  </numFmts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1F1F1F"/>
      <name val="&quot;Google Sans&quot;"/>
    </font>
    <font>
      <sz val="9"/>
      <color rgb="FF000000"/>
      <name val="&quot;Google Sans Mono&quot;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2" borderId="1" xfId="0" applyFont="1" applyFill="1" applyBorder="1"/>
    <xf numFmtId="10" fontId="1" fillId="0" borderId="0" xfId="0" applyNumberFormat="1" applyFont="1"/>
    <xf numFmtId="164" fontId="1" fillId="0" borderId="1" xfId="0" applyNumberFormat="1" applyFont="1" applyBorder="1"/>
    <xf numFmtId="0" fontId="1" fillId="3" borderId="0" xfId="0" applyFont="1" applyFill="1"/>
    <xf numFmtId="0" fontId="3" fillId="0" borderId="0" xfId="0" applyFont="1"/>
    <xf numFmtId="0" fontId="4" fillId="4" borderId="0" xfId="0" applyFont="1" applyFill="1"/>
    <xf numFmtId="0" fontId="5" fillId="4" borderId="0" xfId="0" applyFont="1" applyFill="1"/>
    <xf numFmtId="0" fontId="3" fillId="5" borderId="1" xfId="0" applyFont="1" applyFill="1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1" fillId="5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3" fillId="5" borderId="5" xfId="0" applyFont="1" applyFill="1" applyBorder="1"/>
    <xf numFmtId="165" fontId="3" fillId="5" borderId="1" xfId="0" applyNumberFormat="1" applyFont="1" applyFill="1" applyBorder="1"/>
    <xf numFmtId="0" fontId="8" fillId="0" borderId="1" xfId="0" applyFont="1" applyBorder="1" applyAlignment="1">
      <alignment horizontal="right"/>
    </xf>
    <xf numFmtId="0" fontId="8" fillId="3" borderId="1" xfId="0" applyFont="1" applyFill="1" applyBorder="1"/>
    <xf numFmtId="165" fontId="8" fillId="0" borderId="1" xfId="0" applyNumberFormat="1" applyFont="1" applyBorder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65" fontId="1" fillId="0" borderId="0" xfId="0" applyNumberFormat="1" applyFont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3" fillId="5" borderId="7" xfId="0" applyFont="1" applyFill="1" applyBorder="1"/>
    <xf numFmtId="0" fontId="1" fillId="0" borderId="7" xfId="0" applyFont="1" applyBorder="1"/>
    <xf numFmtId="0" fontId="1" fillId="0" borderId="8" xfId="0" applyFont="1" applyBorder="1" applyAlignment="1">
      <alignment horizontal="right"/>
    </xf>
    <xf numFmtId="165" fontId="1" fillId="0" borderId="8" xfId="0" applyNumberFormat="1" applyFont="1" applyBorder="1"/>
    <xf numFmtId="0" fontId="1" fillId="0" borderId="8" xfId="0" applyFont="1" applyBorder="1"/>
    <xf numFmtId="165" fontId="1" fillId="0" borderId="8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Dashboard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49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Dashboard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996"/>
  <sheetViews>
    <sheetView workbookViewId="0"/>
  </sheetViews>
  <sheetFormatPr baseColWidth="10" defaultColWidth="12.6640625" defaultRowHeight="15.75" customHeight="1"/>
  <cols>
    <col min="1" max="1" width="8.83203125" customWidth="1"/>
    <col min="2" max="2" width="31.1640625" customWidth="1"/>
    <col min="3" max="3" width="8.6640625" customWidth="1"/>
  </cols>
  <sheetData>
    <row r="1" spans="1:8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H1" s="4" t="s">
        <v>5</v>
      </c>
    </row>
    <row r="2" spans="1:8" ht="15.75" customHeight="1">
      <c r="A2" s="1">
        <v>1</v>
      </c>
      <c r="B2" s="1" t="s">
        <v>6</v>
      </c>
      <c r="C2" s="1">
        <f>'Boerne ISD'!D4</f>
        <v>60</v>
      </c>
      <c r="D2" s="1">
        <v>60</v>
      </c>
      <c r="E2" s="5">
        <f>C2/D2</f>
        <v>1</v>
      </c>
      <c r="F2" s="1"/>
      <c r="H2" s="6">
        <v>45094</v>
      </c>
    </row>
    <row r="3" spans="1:8" ht="15.75" customHeight="1">
      <c r="A3" s="1"/>
      <c r="B3" s="1"/>
      <c r="C3" s="1"/>
      <c r="D3" s="1"/>
      <c r="E3" s="5"/>
      <c r="F3" s="1"/>
    </row>
    <row r="4" spans="1:8" ht="15.75" customHeight="1">
      <c r="A4" s="1">
        <v>2</v>
      </c>
      <c r="B4" s="1" t="s">
        <v>7</v>
      </c>
      <c r="C4" s="1">
        <f>'Carthage ISDPanola College'!D4</f>
        <v>38</v>
      </c>
      <c r="D4" s="1">
        <v>60</v>
      </c>
      <c r="E4" s="5">
        <f>C4/D4</f>
        <v>0.6333333333333333</v>
      </c>
      <c r="F4" s="1"/>
      <c r="G4" s="7"/>
    </row>
    <row r="5" spans="1:8" ht="15.75" customHeight="1">
      <c r="A5" s="1"/>
      <c r="B5" s="1"/>
      <c r="C5" s="1"/>
      <c r="D5" s="1"/>
      <c r="E5" s="5"/>
      <c r="F5" s="1"/>
    </row>
    <row r="6" spans="1:8" ht="15.75" customHeight="1">
      <c r="A6" s="1">
        <v>3</v>
      </c>
      <c r="B6" s="1" t="s">
        <v>8</v>
      </c>
      <c r="C6" s="1">
        <f>'East Central ISD'!D4</f>
        <v>60</v>
      </c>
      <c r="D6" s="1">
        <v>60</v>
      </c>
      <c r="E6" s="5">
        <f>C6/D6</f>
        <v>1</v>
      </c>
      <c r="F6" s="1"/>
    </row>
    <row r="7" spans="1:8" ht="15.75" customHeight="1">
      <c r="A7" s="1"/>
      <c r="B7" s="1"/>
      <c r="C7" s="1"/>
      <c r="D7" s="1"/>
      <c r="E7" s="5"/>
      <c r="F7" s="1"/>
    </row>
    <row r="8" spans="1:8" ht="15.75" customHeight="1">
      <c r="A8" s="1">
        <v>4</v>
      </c>
      <c r="B8" s="1" t="s">
        <v>9</v>
      </c>
      <c r="C8" s="1">
        <f>'EnCompass Resources for Learnin'!D4</f>
        <v>60</v>
      </c>
      <c r="D8" s="1">
        <v>60</v>
      </c>
      <c r="E8" s="5">
        <f>C8/D8</f>
        <v>1</v>
      </c>
      <c r="F8" s="1" t="s">
        <v>10</v>
      </c>
    </row>
    <row r="9" spans="1:8" ht="15.75" customHeight="1">
      <c r="A9" s="1"/>
      <c r="B9" s="1"/>
      <c r="C9" s="1"/>
      <c r="D9" s="1"/>
      <c r="E9" s="5"/>
      <c r="F9" s="1"/>
    </row>
    <row r="10" spans="1:8" ht="15.75" customHeight="1">
      <c r="A10" s="1">
        <v>5</v>
      </c>
      <c r="B10" s="1" t="s">
        <v>11</v>
      </c>
      <c r="C10" s="1">
        <f>'Georgetown ISD'!D4</f>
        <v>39</v>
      </c>
      <c r="D10" s="1">
        <v>60</v>
      </c>
      <c r="E10" s="5">
        <f>C10/D10</f>
        <v>0.65</v>
      </c>
      <c r="F10" s="1"/>
    </row>
    <row r="11" spans="1:8" ht="15.75" customHeight="1">
      <c r="A11" s="1"/>
      <c r="B11" s="1"/>
      <c r="C11" s="1"/>
      <c r="D11" s="1"/>
      <c r="E11" s="5"/>
      <c r="F11" s="1"/>
    </row>
    <row r="12" spans="1:8" ht="15.75" customHeight="1">
      <c r="A12" s="1">
        <v>6</v>
      </c>
      <c r="B12" s="1" t="s">
        <v>12</v>
      </c>
      <c r="C12" s="1">
        <f>'Hays CISD'!D4</f>
        <v>24</v>
      </c>
      <c r="D12" s="1">
        <v>30</v>
      </c>
      <c r="E12" s="5">
        <f>C12/D12</f>
        <v>0.8</v>
      </c>
      <c r="F12" s="1"/>
    </row>
    <row r="13" spans="1:8" ht="15.75" customHeight="1">
      <c r="A13" s="1"/>
      <c r="B13" s="1"/>
      <c r="C13" s="1"/>
      <c r="D13" s="1"/>
      <c r="E13" s="5"/>
      <c r="F13" s="1"/>
    </row>
    <row r="14" spans="1:8" ht="15.75" customHeight="1">
      <c r="A14" s="1">
        <v>7</v>
      </c>
      <c r="B14" s="1" t="s">
        <v>13</v>
      </c>
      <c r="C14" s="1">
        <f>'Huston Tillotson University'!D4</f>
        <v>61</v>
      </c>
      <c r="D14" s="1">
        <v>60</v>
      </c>
      <c r="E14" s="5">
        <f>C14/D14</f>
        <v>1.0166666666666666</v>
      </c>
      <c r="F14" s="1"/>
    </row>
    <row r="15" spans="1:8" ht="15.75" customHeight="1">
      <c r="A15" s="1"/>
      <c r="B15" s="1"/>
      <c r="C15" s="1"/>
      <c r="D15" s="1"/>
      <c r="E15" s="5"/>
      <c r="F15" s="1"/>
    </row>
    <row r="16" spans="1:8" ht="15.75" customHeight="1">
      <c r="A16" s="1">
        <v>8</v>
      </c>
      <c r="B16" s="1" t="s">
        <v>14</v>
      </c>
      <c r="C16" s="1">
        <f>'Leakey ISD'!D4</f>
        <v>39</v>
      </c>
      <c r="D16" s="1">
        <v>60</v>
      </c>
      <c r="E16" s="5">
        <f>C16/D16</f>
        <v>0.65</v>
      </c>
      <c r="F16" s="1"/>
    </row>
    <row r="17" spans="1:6" ht="15.75" customHeight="1">
      <c r="A17" s="1"/>
      <c r="B17" s="1"/>
      <c r="C17" s="1"/>
      <c r="D17" s="1"/>
      <c r="E17" s="5"/>
      <c r="F17" s="1"/>
    </row>
    <row r="18" spans="1:6" ht="15.75" customHeight="1">
      <c r="A18" s="1">
        <v>9</v>
      </c>
      <c r="B18" s="1" t="s">
        <v>15</v>
      </c>
      <c r="C18" s="1">
        <f>'Liberty-Eylau ISD'!D6</f>
        <v>118</v>
      </c>
      <c r="D18" s="1">
        <v>120</v>
      </c>
      <c r="E18" s="5">
        <f>C18/D18</f>
        <v>0.98333333333333328</v>
      </c>
      <c r="F18" s="1"/>
    </row>
    <row r="19" spans="1:6" ht="15.75" customHeight="1">
      <c r="A19" s="1"/>
      <c r="B19" s="1"/>
      <c r="C19" s="1"/>
      <c r="D19" s="1"/>
      <c r="E19" s="5"/>
      <c r="F19" s="1"/>
    </row>
    <row r="20" spans="1:6" ht="15.75" customHeight="1">
      <c r="A20" s="1">
        <v>10</v>
      </c>
      <c r="B20" s="1" t="s">
        <v>16</v>
      </c>
      <c r="C20" s="1">
        <f>'Marble Falls ISD'!D4</f>
        <v>48</v>
      </c>
      <c r="D20" s="1">
        <v>60</v>
      </c>
      <c r="E20" s="5">
        <f>C20/D20</f>
        <v>0.8</v>
      </c>
      <c r="F20" s="1"/>
    </row>
    <row r="21" spans="1:6" ht="15.75" customHeight="1">
      <c r="A21" s="1"/>
      <c r="B21" s="1"/>
      <c r="C21" s="1"/>
      <c r="D21" s="1"/>
      <c r="E21" s="5"/>
      <c r="F21" s="1"/>
    </row>
    <row r="22" spans="1:6" ht="15.75" customHeight="1">
      <c r="A22" s="1">
        <v>11</v>
      </c>
      <c r="B22" s="1" t="s">
        <v>17</v>
      </c>
      <c r="C22" s="1">
        <f>'Marshall ISD'!D5</f>
        <v>79</v>
      </c>
      <c r="D22" s="1">
        <v>90</v>
      </c>
      <c r="E22" s="5">
        <f>C22/D22</f>
        <v>0.87777777777777777</v>
      </c>
      <c r="F22" s="1"/>
    </row>
    <row r="23" spans="1:6" ht="15.75" customHeight="1">
      <c r="A23" s="1"/>
      <c r="B23" s="1"/>
      <c r="C23" s="1"/>
      <c r="D23" s="1"/>
      <c r="E23" s="5"/>
      <c r="F23" s="1"/>
    </row>
    <row r="24" spans="1:6" ht="15.75" customHeight="1">
      <c r="A24" s="1">
        <v>12</v>
      </c>
      <c r="B24" s="1" t="s">
        <v>18</v>
      </c>
      <c r="C24" s="1">
        <f>'Mason ISD'!D4</f>
        <v>56</v>
      </c>
      <c r="D24" s="1">
        <v>60</v>
      </c>
      <c r="E24" s="5">
        <f>C24/D24</f>
        <v>0.93333333333333335</v>
      </c>
      <c r="F24" s="1"/>
    </row>
    <row r="25" spans="1:6" ht="15.75" customHeight="1">
      <c r="A25" s="1"/>
      <c r="B25" s="1"/>
      <c r="C25" s="1"/>
      <c r="D25" s="1"/>
      <c r="E25" s="5"/>
      <c r="F25" s="1"/>
    </row>
    <row r="26" spans="1:6" ht="15.75" customHeight="1">
      <c r="A26" s="1">
        <v>13</v>
      </c>
      <c r="B26" s="1" t="s">
        <v>19</v>
      </c>
      <c r="C26" s="1">
        <f>'Redwater ISD'!D4</f>
        <v>52</v>
      </c>
      <c r="D26" s="1">
        <v>60</v>
      </c>
      <c r="E26" s="5">
        <f>C26/D26</f>
        <v>0.8666666666666667</v>
      </c>
      <c r="F26" s="1"/>
    </row>
    <row r="27" spans="1:6" ht="15.75" customHeight="1">
      <c r="A27" s="1"/>
      <c r="B27" s="1"/>
      <c r="C27" s="1"/>
      <c r="D27" s="1"/>
      <c r="E27" s="5"/>
      <c r="F27" s="1"/>
    </row>
    <row r="28" spans="1:6" ht="15.75" customHeight="1">
      <c r="A28" s="1">
        <v>14</v>
      </c>
      <c r="B28" s="1" t="s">
        <v>20</v>
      </c>
      <c r="C28" s="1">
        <f>'SAISD (CAST)'!D4</f>
        <v>48</v>
      </c>
      <c r="D28" s="1">
        <v>60</v>
      </c>
      <c r="E28" s="5">
        <f>C28/D28</f>
        <v>0.8</v>
      </c>
      <c r="F28" s="1"/>
    </row>
    <row r="29" spans="1:6" ht="15.75" customHeight="1">
      <c r="A29" s="1"/>
      <c r="B29" s="1"/>
      <c r="C29" s="1"/>
      <c r="D29" s="1"/>
      <c r="E29" s="5"/>
      <c r="F29" s="1"/>
    </row>
    <row r="30" spans="1:6" ht="15.75" customHeight="1">
      <c r="A30" s="1">
        <v>15</v>
      </c>
      <c r="B30" s="1" t="s">
        <v>21</v>
      </c>
      <c r="C30" s="1">
        <f>'San Marcos CISD'!D7</f>
        <v>97</v>
      </c>
      <c r="D30" s="1">
        <v>120</v>
      </c>
      <c r="E30" s="5">
        <f>C30/D30</f>
        <v>0.80833333333333335</v>
      </c>
      <c r="F30" s="1"/>
    </row>
    <row r="31" spans="1:6" ht="15.75" customHeight="1">
      <c r="A31" s="1"/>
      <c r="B31" s="1"/>
      <c r="C31" s="1"/>
      <c r="D31" s="1"/>
      <c r="E31" s="5"/>
      <c r="F31" s="1"/>
    </row>
    <row r="32" spans="1:6" ht="15.75" customHeight="1">
      <c r="A32" s="1">
        <v>16</v>
      </c>
      <c r="B32" s="1" t="s">
        <v>22</v>
      </c>
      <c r="C32" s="1">
        <f>'Science Mill'!D3</f>
        <v>20</v>
      </c>
      <c r="D32" s="1">
        <v>26</v>
      </c>
      <c r="E32" s="5">
        <f>C32/D32</f>
        <v>0.76923076923076927</v>
      </c>
      <c r="F32" s="1"/>
    </row>
    <row r="33" spans="1:7" ht="15.75" customHeight="1">
      <c r="A33" s="1"/>
      <c r="B33" s="1"/>
      <c r="C33" s="1"/>
      <c r="D33" s="1"/>
      <c r="E33" s="5"/>
      <c r="F33" s="1"/>
    </row>
    <row r="34" spans="1:7" ht="15.75" customHeight="1">
      <c r="A34" s="1">
        <v>17</v>
      </c>
      <c r="B34" s="1" t="s">
        <v>23</v>
      </c>
      <c r="C34" s="1">
        <f>'Seguin ISD (TLU)'!D5</f>
        <v>61</v>
      </c>
      <c r="D34" s="1">
        <v>90</v>
      </c>
      <c r="E34" s="5">
        <f>C34/D34</f>
        <v>0.67777777777777781</v>
      </c>
      <c r="F34" s="1"/>
    </row>
    <row r="35" spans="1:7" ht="15.75" customHeight="1">
      <c r="A35" s="1"/>
      <c r="B35" s="1"/>
      <c r="C35" s="1"/>
      <c r="D35" s="1"/>
      <c r="E35" s="5"/>
      <c r="F35" s="1"/>
    </row>
    <row r="36" spans="1:7" ht="15.75" customHeight="1">
      <c r="A36" s="1">
        <v>18</v>
      </c>
      <c r="B36" s="1" t="s">
        <v>24</v>
      </c>
      <c r="C36" s="1">
        <f>'South San ISD'!D4</f>
        <v>31</v>
      </c>
      <c r="D36" s="1">
        <v>60</v>
      </c>
      <c r="E36" s="5">
        <f>C36/D36</f>
        <v>0.51666666666666672</v>
      </c>
      <c r="F36" s="1"/>
      <c r="G36" s="7"/>
    </row>
    <row r="37" spans="1:7" ht="15.75" customHeight="1">
      <c r="A37" s="1"/>
      <c r="B37" s="1"/>
      <c r="C37" s="1"/>
      <c r="D37" s="1"/>
      <c r="E37" s="5"/>
      <c r="F37" s="1"/>
    </row>
    <row r="38" spans="1:7" ht="15.75" customHeight="1">
      <c r="A38" s="1">
        <v>18.100000000000001</v>
      </c>
      <c r="B38" s="1" t="s">
        <v>25</v>
      </c>
      <c r="C38" s="1">
        <f>'Southwest ISD SWISD'!D4</f>
        <v>30</v>
      </c>
      <c r="D38" s="1">
        <v>60</v>
      </c>
      <c r="E38" s="5">
        <f>C38/D38</f>
        <v>0.5</v>
      </c>
      <c r="F38" s="1"/>
      <c r="G38" s="7"/>
    </row>
    <row r="39" spans="1:7" ht="15.75" customHeight="1">
      <c r="A39" s="1"/>
      <c r="B39" s="1"/>
      <c r="C39" s="1"/>
      <c r="D39" s="1"/>
      <c r="E39" s="5"/>
      <c r="F39" s="1"/>
    </row>
    <row r="40" spans="1:7" ht="15.75" customHeight="1">
      <c r="A40" s="1">
        <v>19</v>
      </c>
      <c r="B40" s="1" t="s">
        <v>26</v>
      </c>
      <c r="C40" s="1">
        <f>'South Texas College'!D4</f>
        <v>60</v>
      </c>
      <c r="D40" s="1">
        <v>60</v>
      </c>
      <c r="E40" s="5">
        <f>C40/D40</f>
        <v>1</v>
      </c>
      <c r="F40" s="1" t="s">
        <v>10</v>
      </c>
    </row>
    <row r="41" spans="1:7" ht="15.75" customHeight="1">
      <c r="A41" s="1"/>
      <c r="B41" s="1"/>
      <c r="C41" s="1"/>
      <c r="D41" s="1"/>
      <c r="E41" s="5"/>
      <c r="F41" s="1"/>
    </row>
    <row r="42" spans="1:7" ht="15.75" customHeight="1">
      <c r="A42" s="1">
        <v>20</v>
      </c>
      <c r="B42" s="1" t="s">
        <v>27</v>
      </c>
      <c r="C42" s="1">
        <f>'Texas Tech University'!D3</f>
        <v>30</v>
      </c>
      <c r="D42" s="1">
        <v>30</v>
      </c>
      <c r="E42" s="5">
        <f>C42/D42</f>
        <v>1</v>
      </c>
      <c r="F42" s="1"/>
    </row>
    <row r="43" spans="1:7" ht="15.75" customHeight="1">
      <c r="A43" s="1"/>
      <c r="B43" s="1"/>
      <c r="C43" s="1"/>
      <c r="D43" s="1"/>
      <c r="E43" s="5"/>
      <c r="F43" s="1"/>
    </row>
    <row r="44" spans="1:7" ht="15.75" customHeight="1">
      <c r="A44" s="1">
        <v>21</v>
      </c>
      <c r="B44" s="1" t="s">
        <v>28</v>
      </c>
      <c r="C44" s="1">
        <f>Uvalde!D4</f>
        <v>0</v>
      </c>
      <c r="D44" s="1">
        <v>60</v>
      </c>
      <c r="E44" s="5">
        <f>C44/D44</f>
        <v>0</v>
      </c>
      <c r="F44" s="1"/>
      <c r="G44" s="7"/>
    </row>
    <row r="45" spans="1:7" ht="15.75" customHeight="1">
      <c r="A45" s="1"/>
      <c r="B45" s="1"/>
      <c r="C45" s="1"/>
      <c r="D45" s="1"/>
      <c r="E45" s="5"/>
      <c r="F45" s="1"/>
    </row>
    <row r="46" spans="1:7" ht="15.75" customHeight="1">
      <c r="A46" s="1">
        <v>22</v>
      </c>
      <c r="B46" s="1" t="s">
        <v>29</v>
      </c>
      <c r="C46" s="1">
        <f>'Victoria ISD'!D4</f>
        <v>47</v>
      </c>
      <c r="D46" s="1">
        <v>60</v>
      </c>
      <c r="E46" s="5">
        <f>C46/D46</f>
        <v>0.78333333333333333</v>
      </c>
      <c r="F46" s="1"/>
    </row>
    <row r="47" spans="1:7" ht="15.75" customHeight="1">
      <c r="A47" s="1"/>
      <c r="B47" s="1"/>
      <c r="C47" s="1"/>
      <c r="D47" s="1"/>
      <c r="E47" s="5"/>
      <c r="F47" s="1"/>
    </row>
    <row r="48" spans="1:7" ht="15.75" customHeight="1">
      <c r="A48" s="1"/>
      <c r="B48" s="8" t="s">
        <v>30</v>
      </c>
      <c r="C48" s="1">
        <f>SUM(C2:C47)</f>
        <v>1158</v>
      </c>
      <c r="D48" s="1">
        <f>SUM(D2:D47)</f>
        <v>1466</v>
      </c>
      <c r="E48" s="5">
        <f>C48/D48</f>
        <v>0.78990450204638474</v>
      </c>
      <c r="F48" s="1"/>
    </row>
    <row r="49" spans="1:6" ht="15.75" customHeight="1">
      <c r="A49" s="1"/>
      <c r="B49" s="1"/>
      <c r="C49" s="1"/>
      <c r="D49" s="1"/>
      <c r="E49" s="5"/>
      <c r="F49" s="1"/>
    </row>
    <row r="50" spans="1:6" ht="15.75" customHeight="1">
      <c r="E50" s="5"/>
    </row>
    <row r="51" spans="1:6" ht="15.75" customHeight="1">
      <c r="E51" s="5"/>
    </row>
    <row r="52" spans="1:6" ht="15.75" customHeight="1">
      <c r="E52" s="5"/>
    </row>
    <row r="53" spans="1:6" ht="15.75" customHeight="1">
      <c r="E53" s="5"/>
    </row>
    <row r="54" spans="1:6" ht="15.75" customHeight="1">
      <c r="E54" s="5"/>
    </row>
    <row r="55" spans="1:6" ht="15.75" customHeight="1">
      <c r="E55" s="5"/>
    </row>
    <row r="56" spans="1:6" ht="15.75" customHeight="1">
      <c r="E56" s="5"/>
    </row>
    <row r="57" spans="1:6" ht="15.75" customHeight="1">
      <c r="E57" s="5"/>
    </row>
    <row r="58" spans="1:6" ht="15.75" customHeight="1">
      <c r="E58" s="5"/>
    </row>
    <row r="59" spans="1:6" ht="15.75" customHeight="1">
      <c r="E59" s="5"/>
    </row>
    <row r="60" spans="1:6" ht="15.75" customHeight="1">
      <c r="E60" s="5"/>
    </row>
    <row r="61" spans="1:6" ht="15.75" customHeight="1">
      <c r="E61" s="5"/>
    </row>
    <row r="62" spans="1:6" ht="15.75" customHeight="1">
      <c r="E62" s="5"/>
    </row>
    <row r="63" spans="1:6" ht="13">
      <c r="E63" s="5"/>
    </row>
    <row r="64" spans="1:6" ht="13">
      <c r="E64" s="5"/>
    </row>
    <row r="65" spans="5:5" ht="13">
      <c r="E65" s="5"/>
    </row>
    <row r="66" spans="5:5" ht="13">
      <c r="E66" s="5"/>
    </row>
    <row r="67" spans="5:5" ht="13">
      <c r="E67" s="5"/>
    </row>
    <row r="68" spans="5:5" ht="13">
      <c r="E68" s="5"/>
    </row>
    <row r="69" spans="5:5" ht="13">
      <c r="E69" s="5"/>
    </row>
    <row r="70" spans="5:5" ht="13">
      <c r="E70" s="5"/>
    </row>
    <row r="71" spans="5:5" ht="13">
      <c r="E71" s="5"/>
    </row>
    <row r="72" spans="5:5" ht="13">
      <c r="E72" s="5"/>
    </row>
    <row r="73" spans="5:5" ht="13">
      <c r="E73" s="5"/>
    </row>
    <row r="74" spans="5:5" ht="13">
      <c r="E74" s="5"/>
    </row>
    <row r="75" spans="5:5" ht="13">
      <c r="E75" s="5"/>
    </row>
    <row r="76" spans="5:5" ht="13">
      <c r="E76" s="5"/>
    </row>
    <row r="77" spans="5:5" ht="13">
      <c r="E77" s="5"/>
    </row>
    <row r="78" spans="5:5" ht="13">
      <c r="E78" s="5"/>
    </row>
    <row r="79" spans="5:5" ht="13">
      <c r="E79" s="5"/>
    </row>
    <row r="80" spans="5:5" ht="13">
      <c r="E80" s="5"/>
    </row>
    <row r="81" spans="5:5" ht="13">
      <c r="E81" s="5"/>
    </row>
    <row r="82" spans="5:5" ht="13">
      <c r="E82" s="5"/>
    </row>
    <row r="83" spans="5:5" ht="13">
      <c r="E83" s="5"/>
    </row>
    <row r="84" spans="5:5" ht="13">
      <c r="E84" s="5"/>
    </row>
    <row r="85" spans="5:5" ht="13">
      <c r="E85" s="5"/>
    </row>
    <row r="86" spans="5:5" ht="13">
      <c r="E86" s="5"/>
    </row>
    <row r="87" spans="5:5" ht="13">
      <c r="E87" s="5"/>
    </row>
    <row r="88" spans="5:5" ht="13">
      <c r="E88" s="5"/>
    </row>
    <row r="89" spans="5:5" ht="13">
      <c r="E89" s="5"/>
    </row>
    <row r="90" spans="5:5" ht="13">
      <c r="E90" s="5"/>
    </row>
    <row r="91" spans="5:5" ht="13">
      <c r="E91" s="5"/>
    </row>
    <row r="92" spans="5:5" ht="13">
      <c r="E92" s="5"/>
    </row>
    <row r="93" spans="5:5" ht="13">
      <c r="E93" s="5"/>
    </row>
    <row r="94" spans="5:5" ht="13">
      <c r="E94" s="5"/>
    </row>
    <row r="95" spans="5:5" ht="13">
      <c r="E95" s="5"/>
    </row>
    <row r="96" spans="5:5" ht="13">
      <c r="E96" s="5"/>
    </row>
    <row r="97" spans="5:5" ht="13">
      <c r="E97" s="5"/>
    </row>
    <row r="98" spans="5:5" ht="13">
      <c r="E98" s="5"/>
    </row>
    <row r="99" spans="5:5" ht="13">
      <c r="E99" s="5"/>
    </row>
    <row r="100" spans="5:5" ht="13">
      <c r="E100" s="5"/>
    </row>
    <row r="101" spans="5:5" ht="13">
      <c r="E101" s="5"/>
    </row>
    <row r="102" spans="5:5" ht="13">
      <c r="E102" s="5"/>
    </row>
    <row r="103" spans="5:5" ht="13">
      <c r="E103" s="5"/>
    </row>
    <row r="104" spans="5:5" ht="13">
      <c r="E104" s="5"/>
    </row>
    <row r="105" spans="5:5" ht="13">
      <c r="E105" s="5"/>
    </row>
    <row r="106" spans="5:5" ht="13">
      <c r="E106" s="5"/>
    </row>
    <row r="107" spans="5:5" ht="13">
      <c r="E107" s="5"/>
    </row>
    <row r="108" spans="5:5" ht="13">
      <c r="E108" s="5"/>
    </row>
    <row r="109" spans="5:5" ht="13">
      <c r="E109" s="5"/>
    </row>
    <row r="110" spans="5:5" ht="13">
      <c r="E110" s="5"/>
    </row>
    <row r="111" spans="5:5" ht="13">
      <c r="E111" s="5"/>
    </row>
    <row r="112" spans="5:5" ht="13">
      <c r="E112" s="5"/>
    </row>
    <row r="113" spans="5:5" ht="13">
      <c r="E113" s="5"/>
    </row>
    <row r="114" spans="5:5" ht="13">
      <c r="E114" s="5"/>
    </row>
    <row r="115" spans="5:5" ht="13">
      <c r="E115" s="5"/>
    </row>
    <row r="116" spans="5:5" ht="13">
      <c r="E116" s="5"/>
    </row>
    <row r="117" spans="5:5" ht="13">
      <c r="E117" s="5"/>
    </row>
    <row r="118" spans="5:5" ht="13">
      <c r="E118" s="5"/>
    </row>
    <row r="119" spans="5:5" ht="13">
      <c r="E119" s="5"/>
    </row>
    <row r="120" spans="5:5" ht="13">
      <c r="E120" s="5"/>
    </row>
    <row r="121" spans="5:5" ht="13">
      <c r="E121" s="5"/>
    </row>
    <row r="122" spans="5:5" ht="13">
      <c r="E122" s="5"/>
    </row>
    <row r="123" spans="5:5" ht="13">
      <c r="E123" s="5"/>
    </row>
    <row r="124" spans="5:5" ht="13">
      <c r="E124" s="5"/>
    </row>
    <row r="125" spans="5:5" ht="13">
      <c r="E125" s="5"/>
    </row>
    <row r="126" spans="5:5" ht="13">
      <c r="E126" s="5"/>
    </row>
    <row r="127" spans="5:5" ht="13">
      <c r="E127" s="5"/>
    </row>
    <row r="128" spans="5:5" ht="13">
      <c r="E128" s="5"/>
    </row>
    <row r="129" spans="5:5" ht="13">
      <c r="E129" s="5"/>
    </row>
    <row r="130" spans="5:5" ht="13">
      <c r="E130" s="5"/>
    </row>
    <row r="131" spans="5:5" ht="13">
      <c r="E131" s="5"/>
    </row>
    <row r="132" spans="5:5" ht="13">
      <c r="E132" s="5"/>
    </row>
    <row r="133" spans="5:5" ht="13">
      <c r="E133" s="5"/>
    </row>
    <row r="134" spans="5:5" ht="13">
      <c r="E134" s="5"/>
    </row>
    <row r="135" spans="5:5" ht="13">
      <c r="E135" s="5"/>
    </row>
    <row r="136" spans="5:5" ht="13">
      <c r="E136" s="5"/>
    </row>
    <row r="137" spans="5:5" ht="13">
      <c r="E137" s="5"/>
    </row>
    <row r="138" spans="5:5" ht="13">
      <c r="E138" s="5"/>
    </row>
    <row r="139" spans="5:5" ht="13">
      <c r="E139" s="5"/>
    </row>
    <row r="140" spans="5:5" ht="13">
      <c r="E140" s="5"/>
    </row>
    <row r="141" spans="5:5" ht="13">
      <c r="E141" s="5"/>
    </row>
    <row r="142" spans="5:5" ht="13">
      <c r="E142" s="5"/>
    </row>
    <row r="143" spans="5:5" ht="13">
      <c r="E143" s="5"/>
    </row>
    <row r="144" spans="5:5" ht="13">
      <c r="E144" s="5"/>
    </row>
    <row r="145" spans="5:5" ht="13">
      <c r="E145" s="5"/>
    </row>
    <row r="146" spans="5:5" ht="13">
      <c r="E146" s="5"/>
    </row>
    <row r="147" spans="5:5" ht="13">
      <c r="E147" s="5"/>
    </row>
    <row r="148" spans="5:5" ht="13">
      <c r="E148" s="5"/>
    </row>
    <row r="149" spans="5:5" ht="13">
      <c r="E149" s="5"/>
    </row>
    <row r="150" spans="5:5" ht="13">
      <c r="E150" s="5"/>
    </row>
    <row r="151" spans="5:5" ht="13">
      <c r="E151" s="5"/>
    </row>
    <row r="152" spans="5:5" ht="13">
      <c r="E152" s="5"/>
    </row>
    <row r="153" spans="5:5" ht="13">
      <c r="E153" s="5"/>
    </row>
    <row r="154" spans="5:5" ht="13">
      <c r="E154" s="5"/>
    </row>
    <row r="155" spans="5:5" ht="13">
      <c r="E155" s="5"/>
    </row>
    <row r="156" spans="5:5" ht="13">
      <c r="E156" s="5"/>
    </row>
    <row r="157" spans="5:5" ht="13">
      <c r="E157" s="5"/>
    </row>
    <row r="158" spans="5:5" ht="13">
      <c r="E158" s="5"/>
    </row>
    <row r="159" spans="5:5" ht="13">
      <c r="E159" s="5"/>
    </row>
    <row r="160" spans="5:5" ht="13">
      <c r="E160" s="5"/>
    </row>
    <row r="161" spans="5:5" ht="13">
      <c r="E161" s="5"/>
    </row>
    <row r="162" spans="5:5" ht="13">
      <c r="E162" s="5"/>
    </row>
    <row r="163" spans="5:5" ht="13">
      <c r="E163" s="5"/>
    </row>
    <row r="164" spans="5:5" ht="13">
      <c r="E164" s="5"/>
    </row>
    <row r="165" spans="5:5" ht="13">
      <c r="E165" s="5"/>
    </row>
    <row r="166" spans="5:5" ht="13">
      <c r="E166" s="5"/>
    </row>
    <row r="167" spans="5:5" ht="13">
      <c r="E167" s="5"/>
    </row>
    <row r="168" spans="5:5" ht="13">
      <c r="E168" s="5"/>
    </row>
    <row r="169" spans="5:5" ht="13">
      <c r="E169" s="5"/>
    </row>
    <row r="170" spans="5:5" ht="13">
      <c r="E170" s="5"/>
    </row>
    <row r="171" spans="5:5" ht="13">
      <c r="E171" s="5"/>
    </row>
    <row r="172" spans="5:5" ht="13">
      <c r="E172" s="5"/>
    </row>
    <row r="173" spans="5:5" ht="13">
      <c r="E173" s="5"/>
    </row>
    <row r="174" spans="5:5" ht="13">
      <c r="E174" s="5"/>
    </row>
    <row r="175" spans="5:5" ht="13">
      <c r="E175" s="5"/>
    </row>
    <row r="176" spans="5:5" ht="13">
      <c r="E176" s="5"/>
    </row>
    <row r="177" spans="5:5" ht="13">
      <c r="E177" s="5"/>
    </row>
    <row r="178" spans="5:5" ht="13">
      <c r="E178" s="5"/>
    </row>
    <row r="179" spans="5:5" ht="13">
      <c r="E179" s="5"/>
    </row>
    <row r="180" spans="5:5" ht="13">
      <c r="E180" s="5"/>
    </row>
    <row r="181" spans="5:5" ht="13">
      <c r="E181" s="5"/>
    </row>
    <row r="182" spans="5:5" ht="13">
      <c r="E182" s="5"/>
    </row>
    <row r="183" spans="5:5" ht="13">
      <c r="E183" s="5"/>
    </row>
    <row r="184" spans="5:5" ht="13">
      <c r="E184" s="5"/>
    </row>
    <row r="185" spans="5:5" ht="13">
      <c r="E185" s="5"/>
    </row>
    <row r="186" spans="5:5" ht="13">
      <c r="E186" s="5"/>
    </row>
    <row r="187" spans="5:5" ht="13">
      <c r="E187" s="5"/>
    </row>
    <row r="188" spans="5:5" ht="13">
      <c r="E188" s="5"/>
    </row>
    <row r="189" spans="5:5" ht="13">
      <c r="E189" s="5"/>
    </row>
    <row r="190" spans="5:5" ht="13">
      <c r="E190" s="5"/>
    </row>
    <row r="191" spans="5:5" ht="13">
      <c r="E191" s="5"/>
    </row>
    <row r="192" spans="5:5" ht="13">
      <c r="E192" s="5"/>
    </row>
    <row r="193" spans="5:5" ht="13">
      <c r="E193" s="5"/>
    </row>
    <row r="194" spans="5:5" ht="13">
      <c r="E194" s="5"/>
    </row>
    <row r="195" spans="5:5" ht="13">
      <c r="E195" s="5"/>
    </row>
    <row r="196" spans="5:5" ht="13">
      <c r="E196" s="5"/>
    </row>
    <row r="197" spans="5:5" ht="13">
      <c r="E197" s="5"/>
    </row>
    <row r="198" spans="5:5" ht="13">
      <c r="E198" s="5"/>
    </row>
    <row r="199" spans="5:5" ht="13">
      <c r="E199" s="5"/>
    </row>
    <row r="200" spans="5:5" ht="13">
      <c r="E200" s="5"/>
    </row>
    <row r="201" spans="5:5" ht="13">
      <c r="E201" s="5"/>
    </row>
    <row r="202" spans="5:5" ht="13">
      <c r="E202" s="5"/>
    </row>
    <row r="203" spans="5:5" ht="13">
      <c r="E203" s="5"/>
    </row>
    <row r="204" spans="5:5" ht="13">
      <c r="E204" s="5"/>
    </row>
    <row r="205" spans="5:5" ht="13">
      <c r="E205" s="5"/>
    </row>
    <row r="206" spans="5:5" ht="13">
      <c r="E206" s="5"/>
    </row>
    <row r="207" spans="5:5" ht="13">
      <c r="E207" s="5"/>
    </row>
    <row r="208" spans="5:5" ht="13">
      <c r="E208" s="5"/>
    </row>
    <row r="209" spans="5:5" ht="13">
      <c r="E209" s="5"/>
    </row>
    <row r="210" spans="5:5" ht="13">
      <c r="E210" s="5"/>
    </row>
    <row r="211" spans="5:5" ht="13">
      <c r="E211" s="5"/>
    </row>
    <row r="212" spans="5:5" ht="13">
      <c r="E212" s="5"/>
    </row>
    <row r="213" spans="5:5" ht="13">
      <c r="E213" s="5"/>
    </row>
    <row r="214" spans="5:5" ht="13">
      <c r="E214" s="5"/>
    </row>
    <row r="215" spans="5:5" ht="13">
      <c r="E215" s="5"/>
    </row>
    <row r="216" spans="5:5" ht="13">
      <c r="E216" s="5"/>
    </row>
    <row r="217" spans="5:5" ht="13">
      <c r="E217" s="5"/>
    </row>
    <row r="218" spans="5:5" ht="13">
      <c r="E218" s="5"/>
    </row>
    <row r="219" spans="5:5" ht="13">
      <c r="E219" s="5"/>
    </row>
    <row r="220" spans="5:5" ht="13">
      <c r="E220" s="5"/>
    </row>
    <row r="221" spans="5:5" ht="13">
      <c r="E221" s="5"/>
    </row>
    <row r="222" spans="5:5" ht="13">
      <c r="E222" s="5"/>
    </row>
    <row r="223" spans="5:5" ht="13">
      <c r="E223" s="5"/>
    </row>
    <row r="224" spans="5:5" ht="13">
      <c r="E224" s="5"/>
    </row>
    <row r="225" spans="5:5" ht="13">
      <c r="E225" s="5"/>
    </row>
    <row r="226" spans="5:5" ht="13">
      <c r="E226" s="5"/>
    </row>
    <row r="227" spans="5:5" ht="13">
      <c r="E227" s="5"/>
    </row>
    <row r="228" spans="5:5" ht="13">
      <c r="E228" s="5"/>
    </row>
    <row r="229" spans="5:5" ht="13">
      <c r="E229" s="5"/>
    </row>
    <row r="230" spans="5:5" ht="13">
      <c r="E230" s="5"/>
    </row>
    <row r="231" spans="5:5" ht="13">
      <c r="E231" s="5"/>
    </row>
    <row r="232" spans="5:5" ht="13">
      <c r="E232" s="5"/>
    </row>
    <row r="233" spans="5:5" ht="13">
      <c r="E233" s="5"/>
    </row>
    <row r="234" spans="5:5" ht="13">
      <c r="E234" s="5"/>
    </row>
    <row r="235" spans="5:5" ht="13">
      <c r="E235" s="5"/>
    </row>
    <row r="236" spans="5:5" ht="13">
      <c r="E236" s="5"/>
    </row>
    <row r="237" spans="5:5" ht="13">
      <c r="E237" s="5"/>
    </row>
    <row r="238" spans="5:5" ht="13">
      <c r="E238" s="5"/>
    </row>
    <row r="239" spans="5:5" ht="13">
      <c r="E239" s="5"/>
    </row>
    <row r="240" spans="5:5" ht="13">
      <c r="E240" s="5"/>
    </row>
    <row r="241" spans="5:5" ht="13">
      <c r="E241" s="5"/>
    </row>
    <row r="242" spans="5:5" ht="13">
      <c r="E242" s="5"/>
    </row>
    <row r="243" spans="5:5" ht="13">
      <c r="E243" s="5"/>
    </row>
    <row r="244" spans="5:5" ht="13">
      <c r="E244" s="5"/>
    </row>
    <row r="245" spans="5:5" ht="13">
      <c r="E245" s="5"/>
    </row>
    <row r="246" spans="5:5" ht="13">
      <c r="E246" s="5"/>
    </row>
    <row r="247" spans="5:5" ht="13">
      <c r="E247" s="5"/>
    </row>
    <row r="248" spans="5:5" ht="13">
      <c r="E248" s="5"/>
    </row>
    <row r="249" spans="5:5" ht="13">
      <c r="E249" s="5"/>
    </row>
    <row r="250" spans="5:5" ht="13">
      <c r="E250" s="5"/>
    </row>
    <row r="251" spans="5:5" ht="13">
      <c r="E251" s="5"/>
    </row>
    <row r="252" spans="5:5" ht="13">
      <c r="E252" s="5"/>
    </row>
    <row r="253" spans="5:5" ht="13">
      <c r="E253" s="5"/>
    </row>
    <row r="254" spans="5:5" ht="13">
      <c r="E254" s="5"/>
    </row>
    <row r="255" spans="5:5" ht="13">
      <c r="E255" s="5"/>
    </row>
    <row r="256" spans="5:5" ht="13">
      <c r="E256" s="5"/>
    </row>
    <row r="257" spans="5:5" ht="13">
      <c r="E257" s="5"/>
    </row>
    <row r="258" spans="5:5" ht="13">
      <c r="E258" s="5"/>
    </row>
    <row r="259" spans="5:5" ht="13">
      <c r="E259" s="5"/>
    </row>
    <row r="260" spans="5:5" ht="13">
      <c r="E260" s="5"/>
    </row>
    <row r="261" spans="5:5" ht="13">
      <c r="E261" s="5"/>
    </row>
    <row r="262" spans="5:5" ht="13">
      <c r="E262" s="5"/>
    </row>
    <row r="263" spans="5:5" ht="13">
      <c r="E263" s="5"/>
    </row>
    <row r="264" spans="5:5" ht="13">
      <c r="E264" s="5"/>
    </row>
    <row r="265" spans="5:5" ht="13">
      <c r="E265" s="5"/>
    </row>
    <row r="266" spans="5:5" ht="13">
      <c r="E266" s="5"/>
    </row>
    <row r="267" spans="5:5" ht="13">
      <c r="E267" s="5"/>
    </row>
    <row r="268" spans="5:5" ht="13">
      <c r="E268" s="5"/>
    </row>
    <row r="269" spans="5:5" ht="13">
      <c r="E269" s="5"/>
    </row>
    <row r="270" spans="5:5" ht="13">
      <c r="E270" s="5"/>
    </row>
    <row r="271" spans="5:5" ht="13">
      <c r="E271" s="5"/>
    </row>
    <row r="272" spans="5:5" ht="13">
      <c r="E272" s="5"/>
    </row>
    <row r="273" spans="5:5" ht="13">
      <c r="E273" s="5"/>
    </row>
    <row r="274" spans="5:5" ht="13">
      <c r="E274" s="5"/>
    </row>
    <row r="275" spans="5:5" ht="13">
      <c r="E275" s="5"/>
    </row>
    <row r="276" spans="5:5" ht="13">
      <c r="E276" s="5"/>
    </row>
    <row r="277" spans="5:5" ht="13">
      <c r="E277" s="5"/>
    </row>
    <row r="278" spans="5:5" ht="13">
      <c r="E278" s="5"/>
    </row>
    <row r="279" spans="5:5" ht="13">
      <c r="E279" s="5"/>
    </row>
    <row r="280" spans="5:5" ht="13">
      <c r="E280" s="5"/>
    </row>
    <row r="281" spans="5:5" ht="13">
      <c r="E281" s="5"/>
    </row>
    <row r="282" spans="5:5" ht="13">
      <c r="E282" s="5"/>
    </row>
    <row r="283" spans="5:5" ht="13">
      <c r="E283" s="5"/>
    </row>
    <row r="284" spans="5:5" ht="13">
      <c r="E284" s="5"/>
    </row>
    <row r="285" spans="5:5" ht="13">
      <c r="E285" s="5"/>
    </row>
    <row r="286" spans="5:5" ht="13">
      <c r="E286" s="5"/>
    </row>
    <row r="287" spans="5:5" ht="13">
      <c r="E287" s="5"/>
    </row>
    <row r="288" spans="5:5" ht="13">
      <c r="E288" s="5"/>
    </row>
    <row r="289" spans="5:5" ht="13">
      <c r="E289" s="5"/>
    </row>
    <row r="290" spans="5:5" ht="13">
      <c r="E290" s="5"/>
    </row>
    <row r="291" spans="5:5" ht="13">
      <c r="E291" s="5"/>
    </row>
    <row r="292" spans="5:5" ht="13">
      <c r="E292" s="5"/>
    </row>
    <row r="293" spans="5:5" ht="13">
      <c r="E293" s="5"/>
    </row>
    <row r="294" spans="5:5" ht="13">
      <c r="E294" s="5"/>
    </row>
    <row r="295" spans="5:5" ht="13">
      <c r="E295" s="5"/>
    </row>
    <row r="296" spans="5:5" ht="13">
      <c r="E296" s="5"/>
    </row>
    <row r="297" spans="5:5" ht="13">
      <c r="E297" s="5"/>
    </row>
    <row r="298" spans="5:5" ht="13">
      <c r="E298" s="5"/>
    </row>
    <row r="299" spans="5:5" ht="13">
      <c r="E299" s="5"/>
    </row>
    <row r="300" spans="5:5" ht="13">
      <c r="E300" s="5"/>
    </row>
    <row r="301" spans="5:5" ht="13">
      <c r="E301" s="5"/>
    </row>
    <row r="302" spans="5:5" ht="13">
      <c r="E302" s="5"/>
    </row>
    <row r="303" spans="5:5" ht="13">
      <c r="E303" s="5"/>
    </row>
    <row r="304" spans="5:5" ht="13">
      <c r="E304" s="5"/>
    </row>
    <row r="305" spans="5:5" ht="13">
      <c r="E305" s="5"/>
    </row>
    <row r="306" spans="5:5" ht="13">
      <c r="E306" s="5"/>
    </row>
    <row r="307" spans="5:5" ht="13">
      <c r="E307" s="5"/>
    </row>
    <row r="308" spans="5:5" ht="13">
      <c r="E308" s="5"/>
    </row>
    <row r="309" spans="5:5" ht="13">
      <c r="E309" s="5"/>
    </row>
    <row r="310" spans="5:5" ht="13">
      <c r="E310" s="5"/>
    </row>
    <row r="311" spans="5:5" ht="13">
      <c r="E311" s="5"/>
    </row>
    <row r="312" spans="5:5" ht="13">
      <c r="E312" s="5"/>
    </row>
    <row r="313" spans="5:5" ht="13">
      <c r="E313" s="5"/>
    </row>
    <row r="314" spans="5:5" ht="13">
      <c r="E314" s="5"/>
    </row>
    <row r="315" spans="5:5" ht="13">
      <c r="E315" s="5"/>
    </row>
    <row r="316" spans="5:5" ht="13">
      <c r="E316" s="5"/>
    </row>
    <row r="317" spans="5:5" ht="13">
      <c r="E317" s="5"/>
    </row>
    <row r="318" spans="5:5" ht="13">
      <c r="E318" s="5"/>
    </row>
    <row r="319" spans="5:5" ht="13">
      <c r="E319" s="5"/>
    </row>
    <row r="320" spans="5:5" ht="13">
      <c r="E320" s="5"/>
    </row>
    <row r="321" spans="5:5" ht="13">
      <c r="E321" s="5"/>
    </row>
    <row r="322" spans="5:5" ht="13">
      <c r="E322" s="5"/>
    </row>
    <row r="323" spans="5:5" ht="13">
      <c r="E323" s="5"/>
    </row>
    <row r="324" spans="5:5" ht="13">
      <c r="E324" s="5"/>
    </row>
    <row r="325" spans="5:5" ht="13">
      <c r="E325" s="5"/>
    </row>
    <row r="326" spans="5:5" ht="13">
      <c r="E326" s="5"/>
    </row>
    <row r="327" spans="5:5" ht="13">
      <c r="E327" s="5"/>
    </row>
    <row r="328" spans="5:5" ht="13">
      <c r="E328" s="5"/>
    </row>
    <row r="329" spans="5:5" ht="13">
      <c r="E329" s="5"/>
    </row>
    <row r="330" spans="5:5" ht="13">
      <c r="E330" s="5"/>
    </row>
    <row r="331" spans="5:5" ht="13">
      <c r="E331" s="5"/>
    </row>
    <row r="332" spans="5:5" ht="13">
      <c r="E332" s="5"/>
    </row>
    <row r="333" spans="5:5" ht="13">
      <c r="E333" s="5"/>
    </row>
    <row r="334" spans="5:5" ht="13">
      <c r="E334" s="5"/>
    </row>
    <row r="335" spans="5:5" ht="13">
      <c r="E335" s="5"/>
    </row>
    <row r="336" spans="5:5" ht="13">
      <c r="E336" s="5"/>
    </row>
    <row r="337" spans="5:5" ht="13">
      <c r="E337" s="5"/>
    </row>
    <row r="338" spans="5:5" ht="13">
      <c r="E338" s="5"/>
    </row>
    <row r="339" spans="5:5" ht="13">
      <c r="E339" s="5"/>
    </row>
    <row r="340" spans="5:5" ht="13">
      <c r="E340" s="5"/>
    </row>
    <row r="341" spans="5:5" ht="13">
      <c r="E341" s="5"/>
    </row>
    <row r="342" spans="5:5" ht="13">
      <c r="E342" s="5"/>
    </row>
    <row r="343" spans="5:5" ht="13">
      <c r="E343" s="5"/>
    </row>
    <row r="344" spans="5:5" ht="13">
      <c r="E344" s="5"/>
    </row>
    <row r="345" spans="5:5" ht="13">
      <c r="E345" s="5"/>
    </row>
    <row r="346" spans="5:5" ht="13">
      <c r="E346" s="5"/>
    </row>
    <row r="347" spans="5:5" ht="13">
      <c r="E347" s="5"/>
    </row>
    <row r="348" spans="5:5" ht="13">
      <c r="E348" s="5"/>
    </row>
    <row r="349" spans="5:5" ht="13">
      <c r="E349" s="5"/>
    </row>
    <row r="350" spans="5:5" ht="13">
      <c r="E350" s="5"/>
    </row>
    <row r="351" spans="5:5" ht="13">
      <c r="E351" s="5"/>
    </row>
    <row r="352" spans="5:5" ht="13">
      <c r="E352" s="5"/>
    </row>
    <row r="353" spans="5:5" ht="13">
      <c r="E353" s="5"/>
    </row>
    <row r="354" spans="5:5" ht="13">
      <c r="E354" s="5"/>
    </row>
    <row r="355" spans="5:5" ht="13">
      <c r="E355" s="5"/>
    </row>
    <row r="356" spans="5:5" ht="13">
      <c r="E356" s="5"/>
    </row>
    <row r="357" spans="5:5" ht="13">
      <c r="E357" s="5"/>
    </row>
    <row r="358" spans="5:5" ht="13">
      <c r="E358" s="5"/>
    </row>
    <row r="359" spans="5:5" ht="13">
      <c r="E359" s="5"/>
    </row>
    <row r="360" spans="5:5" ht="13">
      <c r="E360" s="5"/>
    </row>
    <row r="361" spans="5:5" ht="13">
      <c r="E361" s="5"/>
    </row>
    <row r="362" spans="5:5" ht="13">
      <c r="E362" s="5"/>
    </row>
    <row r="363" spans="5:5" ht="13">
      <c r="E363" s="5"/>
    </row>
    <row r="364" spans="5:5" ht="13">
      <c r="E364" s="5"/>
    </row>
    <row r="365" spans="5:5" ht="13">
      <c r="E365" s="5"/>
    </row>
    <row r="366" spans="5:5" ht="13">
      <c r="E366" s="5"/>
    </row>
    <row r="367" spans="5:5" ht="13">
      <c r="E367" s="5"/>
    </row>
    <row r="368" spans="5:5" ht="13">
      <c r="E368" s="5"/>
    </row>
    <row r="369" spans="5:5" ht="13">
      <c r="E369" s="5"/>
    </row>
    <row r="370" spans="5:5" ht="13">
      <c r="E370" s="5"/>
    </row>
    <row r="371" spans="5:5" ht="13">
      <c r="E371" s="5"/>
    </row>
    <row r="372" spans="5:5" ht="13">
      <c r="E372" s="5"/>
    </row>
    <row r="373" spans="5:5" ht="13">
      <c r="E373" s="5"/>
    </row>
    <row r="374" spans="5:5" ht="13">
      <c r="E374" s="5"/>
    </row>
    <row r="375" spans="5:5" ht="13">
      <c r="E375" s="5"/>
    </row>
    <row r="376" spans="5:5" ht="13">
      <c r="E376" s="5"/>
    </row>
    <row r="377" spans="5:5" ht="13">
      <c r="E377" s="5"/>
    </row>
    <row r="378" spans="5:5" ht="13">
      <c r="E378" s="5"/>
    </row>
    <row r="379" spans="5:5" ht="13">
      <c r="E379" s="5"/>
    </row>
    <row r="380" spans="5:5" ht="13">
      <c r="E380" s="5"/>
    </row>
    <row r="381" spans="5:5" ht="13">
      <c r="E381" s="5"/>
    </row>
    <row r="382" spans="5:5" ht="13">
      <c r="E382" s="5"/>
    </row>
    <row r="383" spans="5:5" ht="13">
      <c r="E383" s="5"/>
    </row>
    <row r="384" spans="5:5" ht="13">
      <c r="E384" s="5"/>
    </row>
    <row r="385" spans="5:5" ht="13">
      <c r="E385" s="5"/>
    </row>
    <row r="386" spans="5:5" ht="13">
      <c r="E386" s="5"/>
    </row>
    <row r="387" spans="5:5" ht="13">
      <c r="E387" s="5"/>
    </row>
    <row r="388" spans="5:5" ht="13">
      <c r="E388" s="5"/>
    </row>
    <row r="389" spans="5:5" ht="13">
      <c r="E389" s="5"/>
    </row>
    <row r="390" spans="5:5" ht="13">
      <c r="E390" s="5"/>
    </row>
    <row r="391" spans="5:5" ht="13">
      <c r="E391" s="5"/>
    </row>
    <row r="392" spans="5:5" ht="13">
      <c r="E392" s="5"/>
    </row>
    <row r="393" spans="5:5" ht="13">
      <c r="E393" s="5"/>
    </row>
    <row r="394" spans="5:5" ht="13">
      <c r="E394" s="5"/>
    </row>
    <row r="395" spans="5:5" ht="13">
      <c r="E395" s="5"/>
    </row>
    <row r="396" spans="5:5" ht="13">
      <c r="E396" s="5"/>
    </row>
    <row r="397" spans="5:5" ht="13">
      <c r="E397" s="5"/>
    </row>
    <row r="398" spans="5:5" ht="13">
      <c r="E398" s="5"/>
    </row>
    <row r="399" spans="5:5" ht="13">
      <c r="E399" s="5"/>
    </row>
    <row r="400" spans="5:5" ht="13">
      <c r="E400" s="5"/>
    </row>
    <row r="401" spans="5:5" ht="13">
      <c r="E401" s="5"/>
    </row>
    <row r="402" spans="5:5" ht="13">
      <c r="E402" s="5"/>
    </row>
    <row r="403" spans="5:5" ht="13">
      <c r="E403" s="5"/>
    </row>
    <row r="404" spans="5:5" ht="13">
      <c r="E404" s="5"/>
    </row>
    <row r="405" spans="5:5" ht="13">
      <c r="E405" s="5"/>
    </row>
    <row r="406" spans="5:5" ht="13">
      <c r="E406" s="5"/>
    </row>
    <row r="407" spans="5:5" ht="13">
      <c r="E407" s="5"/>
    </row>
    <row r="408" spans="5:5" ht="13">
      <c r="E408" s="5"/>
    </row>
    <row r="409" spans="5:5" ht="13">
      <c r="E409" s="5"/>
    </row>
    <row r="410" spans="5:5" ht="13">
      <c r="E410" s="5"/>
    </row>
    <row r="411" spans="5:5" ht="13">
      <c r="E411" s="5"/>
    </row>
    <row r="412" spans="5:5" ht="13">
      <c r="E412" s="5"/>
    </row>
    <row r="413" spans="5:5" ht="13">
      <c r="E413" s="5"/>
    </row>
    <row r="414" spans="5:5" ht="13">
      <c r="E414" s="5"/>
    </row>
    <row r="415" spans="5:5" ht="13">
      <c r="E415" s="5"/>
    </row>
    <row r="416" spans="5:5" ht="13">
      <c r="E416" s="5"/>
    </row>
    <row r="417" spans="5:5" ht="13">
      <c r="E417" s="5"/>
    </row>
    <row r="418" spans="5:5" ht="13">
      <c r="E418" s="5"/>
    </row>
    <row r="419" spans="5:5" ht="13">
      <c r="E419" s="5"/>
    </row>
    <row r="420" spans="5:5" ht="13">
      <c r="E420" s="5"/>
    </row>
    <row r="421" spans="5:5" ht="13">
      <c r="E421" s="5"/>
    </row>
    <row r="422" spans="5:5" ht="13">
      <c r="E422" s="5"/>
    </row>
    <row r="423" spans="5:5" ht="13">
      <c r="E423" s="5"/>
    </row>
    <row r="424" spans="5:5" ht="13">
      <c r="E424" s="5"/>
    </row>
    <row r="425" spans="5:5" ht="13">
      <c r="E425" s="5"/>
    </row>
    <row r="426" spans="5:5" ht="13">
      <c r="E426" s="5"/>
    </row>
    <row r="427" spans="5:5" ht="13">
      <c r="E427" s="5"/>
    </row>
    <row r="428" spans="5:5" ht="13">
      <c r="E428" s="5"/>
    </row>
    <row r="429" spans="5:5" ht="13">
      <c r="E429" s="5"/>
    </row>
    <row r="430" spans="5:5" ht="13">
      <c r="E430" s="5"/>
    </row>
    <row r="431" spans="5:5" ht="13">
      <c r="E431" s="5"/>
    </row>
    <row r="432" spans="5:5" ht="13">
      <c r="E432" s="5"/>
    </row>
    <row r="433" spans="5:5" ht="13">
      <c r="E433" s="5"/>
    </row>
    <row r="434" spans="5:5" ht="13">
      <c r="E434" s="5"/>
    </row>
    <row r="435" spans="5:5" ht="13">
      <c r="E435" s="5"/>
    </row>
    <row r="436" spans="5:5" ht="13">
      <c r="E436" s="5"/>
    </row>
    <row r="437" spans="5:5" ht="13">
      <c r="E437" s="5"/>
    </row>
    <row r="438" spans="5:5" ht="13">
      <c r="E438" s="5"/>
    </row>
    <row r="439" spans="5:5" ht="13">
      <c r="E439" s="5"/>
    </row>
    <row r="440" spans="5:5" ht="13">
      <c r="E440" s="5"/>
    </row>
    <row r="441" spans="5:5" ht="13">
      <c r="E441" s="5"/>
    </row>
    <row r="442" spans="5:5" ht="13">
      <c r="E442" s="5"/>
    </row>
    <row r="443" spans="5:5" ht="13">
      <c r="E443" s="5"/>
    </row>
    <row r="444" spans="5:5" ht="13">
      <c r="E444" s="5"/>
    </row>
    <row r="445" spans="5:5" ht="13">
      <c r="E445" s="5"/>
    </row>
    <row r="446" spans="5:5" ht="13">
      <c r="E446" s="5"/>
    </row>
    <row r="447" spans="5:5" ht="13">
      <c r="E447" s="5"/>
    </row>
    <row r="448" spans="5:5" ht="13">
      <c r="E448" s="5"/>
    </row>
    <row r="449" spans="5:5" ht="13">
      <c r="E449" s="5"/>
    </row>
    <row r="450" spans="5:5" ht="13">
      <c r="E450" s="5"/>
    </row>
    <row r="451" spans="5:5" ht="13">
      <c r="E451" s="5"/>
    </row>
    <row r="452" spans="5:5" ht="13">
      <c r="E452" s="5"/>
    </row>
    <row r="453" spans="5:5" ht="13">
      <c r="E453" s="5"/>
    </row>
    <row r="454" spans="5:5" ht="13">
      <c r="E454" s="5"/>
    </row>
    <row r="455" spans="5:5" ht="13">
      <c r="E455" s="5"/>
    </row>
    <row r="456" spans="5:5" ht="13">
      <c r="E456" s="5"/>
    </row>
    <row r="457" spans="5:5" ht="13">
      <c r="E457" s="5"/>
    </row>
    <row r="458" spans="5:5" ht="13">
      <c r="E458" s="5"/>
    </row>
    <row r="459" spans="5:5" ht="13">
      <c r="E459" s="5"/>
    </row>
    <row r="460" spans="5:5" ht="13">
      <c r="E460" s="5"/>
    </row>
    <row r="461" spans="5:5" ht="13">
      <c r="E461" s="5"/>
    </row>
    <row r="462" spans="5:5" ht="13">
      <c r="E462" s="5"/>
    </row>
    <row r="463" spans="5:5" ht="13">
      <c r="E463" s="5"/>
    </row>
    <row r="464" spans="5:5" ht="13">
      <c r="E464" s="5"/>
    </row>
    <row r="465" spans="5:5" ht="13">
      <c r="E465" s="5"/>
    </row>
    <row r="466" spans="5:5" ht="13">
      <c r="E466" s="5"/>
    </row>
    <row r="467" spans="5:5" ht="13">
      <c r="E467" s="5"/>
    </row>
    <row r="468" spans="5:5" ht="13">
      <c r="E468" s="5"/>
    </row>
    <row r="469" spans="5:5" ht="13">
      <c r="E469" s="5"/>
    </row>
    <row r="470" spans="5:5" ht="13">
      <c r="E470" s="5"/>
    </row>
    <row r="471" spans="5:5" ht="13">
      <c r="E471" s="5"/>
    </row>
    <row r="472" spans="5:5" ht="13">
      <c r="E472" s="5"/>
    </row>
    <row r="473" spans="5:5" ht="13">
      <c r="E473" s="5"/>
    </row>
    <row r="474" spans="5:5" ht="13">
      <c r="E474" s="5"/>
    </row>
    <row r="475" spans="5:5" ht="13">
      <c r="E475" s="5"/>
    </row>
    <row r="476" spans="5:5" ht="13">
      <c r="E476" s="5"/>
    </row>
    <row r="477" spans="5:5" ht="13">
      <c r="E477" s="5"/>
    </row>
    <row r="478" spans="5:5" ht="13">
      <c r="E478" s="5"/>
    </row>
    <row r="479" spans="5:5" ht="13">
      <c r="E479" s="5"/>
    </row>
    <row r="480" spans="5:5" ht="13">
      <c r="E480" s="5"/>
    </row>
    <row r="481" spans="5:5" ht="13">
      <c r="E481" s="5"/>
    </row>
    <row r="482" spans="5:5" ht="13">
      <c r="E482" s="5"/>
    </row>
    <row r="483" spans="5:5" ht="13">
      <c r="E483" s="5"/>
    </row>
    <row r="484" spans="5:5" ht="13">
      <c r="E484" s="5"/>
    </row>
    <row r="485" spans="5:5" ht="13">
      <c r="E485" s="5"/>
    </row>
    <row r="486" spans="5:5" ht="13">
      <c r="E486" s="5"/>
    </row>
    <row r="487" spans="5:5" ht="13">
      <c r="E487" s="5"/>
    </row>
    <row r="488" spans="5:5" ht="13">
      <c r="E488" s="5"/>
    </row>
    <row r="489" spans="5:5" ht="13">
      <c r="E489" s="5"/>
    </row>
    <row r="490" spans="5:5" ht="13">
      <c r="E490" s="5"/>
    </row>
    <row r="491" spans="5:5" ht="13">
      <c r="E491" s="5"/>
    </row>
    <row r="492" spans="5:5" ht="13">
      <c r="E492" s="5"/>
    </row>
    <row r="493" spans="5:5" ht="13">
      <c r="E493" s="5"/>
    </row>
    <row r="494" spans="5:5" ht="13">
      <c r="E494" s="5"/>
    </row>
    <row r="495" spans="5:5" ht="13">
      <c r="E495" s="5"/>
    </row>
    <row r="496" spans="5:5" ht="13">
      <c r="E496" s="5"/>
    </row>
    <row r="497" spans="5:5" ht="13">
      <c r="E497" s="5"/>
    </row>
    <row r="498" spans="5:5" ht="13">
      <c r="E498" s="5"/>
    </row>
    <row r="499" spans="5:5" ht="13">
      <c r="E499" s="5"/>
    </row>
    <row r="500" spans="5:5" ht="13">
      <c r="E500" s="5"/>
    </row>
    <row r="501" spans="5:5" ht="13">
      <c r="E501" s="5"/>
    </row>
    <row r="502" spans="5:5" ht="13">
      <c r="E502" s="5"/>
    </row>
    <row r="503" spans="5:5" ht="13">
      <c r="E503" s="5"/>
    </row>
    <row r="504" spans="5:5" ht="13">
      <c r="E504" s="5"/>
    </row>
    <row r="505" spans="5:5" ht="13">
      <c r="E505" s="5"/>
    </row>
    <row r="506" spans="5:5" ht="13">
      <c r="E506" s="5"/>
    </row>
    <row r="507" spans="5:5" ht="13">
      <c r="E507" s="5"/>
    </row>
    <row r="508" spans="5:5" ht="13">
      <c r="E508" s="5"/>
    </row>
    <row r="509" spans="5:5" ht="13">
      <c r="E509" s="5"/>
    </row>
    <row r="510" spans="5:5" ht="13">
      <c r="E510" s="5"/>
    </row>
    <row r="511" spans="5:5" ht="13">
      <c r="E511" s="5"/>
    </row>
    <row r="512" spans="5:5" ht="13">
      <c r="E512" s="5"/>
    </row>
    <row r="513" spans="5:5" ht="13">
      <c r="E513" s="5"/>
    </row>
    <row r="514" spans="5:5" ht="13">
      <c r="E514" s="5"/>
    </row>
    <row r="515" spans="5:5" ht="13">
      <c r="E515" s="5"/>
    </row>
    <row r="516" spans="5:5" ht="13">
      <c r="E516" s="5"/>
    </row>
    <row r="517" spans="5:5" ht="13">
      <c r="E517" s="5"/>
    </row>
    <row r="518" spans="5:5" ht="13">
      <c r="E518" s="5"/>
    </row>
    <row r="519" spans="5:5" ht="13">
      <c r="E519" s="5"/>
    </row>
    <row r="520" spans="5:5" ht="13">
      <c r="E520" s="5"/>
    </row>
    <row r="521" spans="5:5" ht="13">
      <c r="E521" s="5"/>
    </row>
    <row r="522" spans="5:5" ht="13">
      <c r="E522" s="5"/>
    </row>
    <row r="523" spans="5:5" ht="13">
      <c r="E523" s="5"/>
    </row>
    <row r="524" spans="5:5" ht="13">
      <c r="E524" s="5"/>
    </row>
    <row r="525" spans="5:5" ht="13">
      <c r="E525" s="5"/>
    </row>
    <row r="526" spans="5:5" ht="13">
      <c r="E526" s="5"/>
    </row>
    <row r="527" spans="5:5" ht="13">
      <c r="E527" s="5"/>
    </row>
    <row r="528" spans="5:5" ht="13">
      <c r="E528" s="5"/>
    </row>
    <row r="529" spans="5:5" ht="13">
      <c r="E529" s="5"/>
    </row>
    <row r="530" spans="5:5" ht="13">
      <c r="E530" s="5"/>
    </row>
    <row r="531" spans="5:5" ht="13">
      <c r="E531" s="5"/>
    </row>
    <row r="532" spans="5:5" ht="13">
      <c r="E532" s="5"/>
    </row>
    <row r="533" spans="5:5" ht="13">
      <c r="E533" s="5"/>
    </row>
    <row r="534" spans="5:5" ht="13">
      <c r="E534" s="5"/>
    </row>
    <row r="535" spans="5:5" ht="13">
      <c r="E535" s="5"/>
    </row>
    <row r="536" spans="5:5" ht="13">
      <c r="E536" s="5"/>
    </row>
    <row r="537" spans="5:5" ht="13">
      <c r="E537" s="5"/>
    </row>
    <row r="538" spans="5:5" ht="13">
      <c r="E538" s="5"/>
    </row>
    <row r="539" spans="5:5" ht="13">
      <c r="E539" s="5"/>
    </row>
    <row r="540" spans="5:5" ht="13">
      <c r="E540" s="5"/>
    </row>
    <row r="541" spans="5:5" ht="13">
      <c r="E541" s="5"/>
    </row>
    <row r="542" spans="5:5" ht="13">
      <c r="E542" s="5"/>
    </row>
    <row r="543" spans="5:5" ht="13">
      <c r="E543" s="5"/>
    </row>
    <row r="544" spans="5:5" ht="13">
      <c r="E544" s="5"/>
    </row>
    <row r="545" spans="5:5" ht="13">
      <c r="E545" s="5"/>
    </row>
    <row r="546" spans="5:5" ht="13">
      <c r="E546" s="5"/>
    </row>
    <row r="547" spans="5:5" ht="13">
      <c r="E547" s="5"/>
    </row>
    <row r="548" spans="5:5" ht="13">
      <c r="E548" s="5"/>
    </row>
    <row r="549" spans="5:5" ht="13">
      <c r="E549" s="5"/>
    </row>
    <row r="550" spans="5:5" ht="13">
      <c r="E550" s="5"/>
    </row>
    <row r="551" spans="5:5" ht="13">
      <c r="E551" s="5"/>
    </row>
    <row r="552" spans="5:5" ht="13">
      <c r="E552" s="5"/>
    </row>
    <row r="553" spans="5:5" ht="13">
      <c r="E553" s="5"/>
    </row>
    <row r="554" spans="5:5" ht="13">
      <c r="E554" s="5"/>
    </row>
    <row r="555" spans="5:5" ht="13">
      <c r="E555" s="5"/>
    </row>
    <row r="556" spans="5:5" ht="13">
      <c r="E556" s="5"/>
    </row>
    <row r="557" spans="5:5" ht="13">
      <c r="E557" s="5"/>
    </row>
    <row r="558" spans="5:5" ht="13">
      <c r="E558" s="5"/>
    </row>
    <row r="559" spans="5:5" ht="13">
      <c r="E559" s="5"/>
    </row>
    <row r="560" spans="5:5" ht="13">
      <c r="E560" s="5"/>
    </row>
    <row r="561" spans="5:5" ht="13">
      <c r="E561" s="5"/>
    </row>
    <row r="562" spans="5:5" ht="13">
      <c r="E562" s="5"/>
    </row>
    <row r="563" spans="5:5" ht="13">
      <c r="E563" s="5"/>
    </row>
    <row r="564" spans="5:5" ht="13">
      <c r="E564" s="5"/>
    </row>
    <row r="565" spans="5:5" ht="13">
      <c r="E565" s="5"/>
    </row>
    <row r="566" spans="5:5" ht="13">
      <c r="E566" s="5"/>
    </row>
    <row r="567" spans="5:5" ht="13">
      <c r="E567" s="5"/>
    </row>
    <row r="568" spans="5:5" ht="13">
      <c r="E568" s="5"/>
    </row>
    <row r="569" spans="5:5" ht="13">
      <c r="E569" s="5"/>
    </row>
    <row r="570" spans="5:5" ht="13">
      <c r="E570" s="5"/>
    </row>
    <row r="571" spans="5:5" ht="13">
      <c r="E571" s="5"/>
    </row>
    <row r="572" spans="5:5" ht="13">
      <c r="E572" s="5"/>
    </row>
    <row r="573" spans="5:5" ht="13">
      <c r="E573" s="5"/>
    </row>
    <row r="574" spans="5:5" ht="13">
      <c r="E574" s="5"/>
    </row>
    <row r="575" spans="5:5" ht="13">
      <c r="E575" s="5"/>
    </row>
    <row r="576" spans="5:5" ht="13">
      <c r="E576" s="5"/>
    </row>
    <row r="577" spans="5:5" ht="13">
      <c r="E577" s="5"/>
    </row>
    <row r="578" spans="5:5" ht="13">
      <c r="E578" s="5"/>
    </row>
    <row r="579" spans="5:5" ht="13">
      <c r="E579" s="5"/>
    </row>
    <row r="580" spans="5:5" ht="13">
      <c r="E580" s="5"/>
    </row>
    <row r="581" spans="5:5" ht="13">
      <c r="E581" s="5"/>
    </row>
    <row r="582" spans="5:5" ht="13">
      <c r="E582" s="5"/>
    </row>
    <row r="583" spans="5:5" ht="13">
      <c r="E583" s="5"/>
    </row>
    <row r="584" spans="5:5" ht="13">
      <c r="E584" s="5"/>
    </row>
    <row r="585" spans="5:5" ht="13">
      <c r="E585" s="5"/>
    </row>
    <row r="586" spans="5:5" ht="13">
      <c r="E586" s="5"/>
    </row>
    <row r="587" spans="5:5" ht="13">
      <c r="E587" s="5"/>
    </row>
    <row r="588" spans="5:5" ht="13">
      <c r="E588" s="5"/>
    </row>
    <row r="589" spans="5:5" ht="13">
      <c r="E589" s="5"/>
    </row>
    <row r="590" spans="5:5" ht="13">
      <c r="E590" s="5"/>
    </row>
    <row r="591" spans="5:5" ht="13">
      <c r="E591" s="5"/>
    </row>
    <row r="592" spans="5:5" ht="13">
      <c r="E592" s="5"/>
    </row>
    <row r="593" spans="5:5" ht="13">
      <c r="E593" s="5"/>
    </row>
    <row r="594" spans="5:5" ht="13">
      <c r="E594" s="5"/>
    </row>
    <row r="595" spans="5:5" ht="13">
      <c r="E595" s="5"/>
    </row>
    <row r="596" spans="5:5" ht="13">
      <c r="E596" s="5"/>
    </row>
    <row r="597" spans="5:5" ht="13">
      <c r="E597" s="5"/>
    </row>
    <row r="598" spans="5:5" ht="13">
      <c r="E598" s="5"/>
    </row>
    <row r="599" spans="5:5" ht="13">
      <c r="E599" s="5"/>
    </row>
    <row r="600" spans="5:5" ht="13">
      <c r="E600" s="5"/>
    </row>
    <row r="601" spans="5:5" ht="13">
      <c r="E601" s="5"/>
    </row>
    <row r="602" spans="5:5" ht="13">
      <c r="E602" s="5"/>
    </row>
    <row r="603" spans="5:5" ht="13">
      <c r="E603" s="5"/>
    </row>
    <row r="604" spans="5:5" ht="13">
      <c r="E604" s="5"/>
    </row>
    <row r="605" spans="5:5" ht="13">
      <c r="E605" s="5"/>
    </row>
    <row r="606" spans="5:5" ht="13">
      <c r="E606" s="5"/>
    </row>
    <row r="607" spans="5:5" ht="13">
      <c r="E607" s="5"/>
    </row>
    <row r="608" spans="5:5" ht="13">
      <c r="E608" s="5"/>
    </row>
    <row r="609" spans="5:5" ht="13">
      <c r="E609" s="5"/>
    </row>
    <row r="610" spans="5:5" ht="13">
      <c r="E610" s="5"/>
    </row>
    <row r="611" spans="5:5" ht="13">
      <c r="E611" s="5"/>
    </row>
    <row r="612" spans="5:5" ht="13">
      <c r="E612" s="5"/>
    </row>
    <row r="613" spans="5:5" ht="13">
      <c r="E613" s="5"/>
    </row>
    <row r="614" spans="5:5" ht="13">
      <c r="E614" s="5"/>
    </row>
    <row r="615" spans="5:5" ht="13">
      <c r="E615" s="5"/>
    </row>
    <row r="616" spans="5:5" ht="13">
      <c r="E616" s="5"/>
    </row>
    <row r="617" spans="5:5" ht="13">
      <c r="E617" s="5"/>
    </row>
    <row r="618" spans="5:5" ht="13">
      <c r="E618" s="5"/>
    </row>
    <row r="619" spans="5:5" ht="13">
      <c r="E619" s="5"/>
    </row>
    <row r="620" spans="5:5" ht="13">
      <c r="E620" s="5"/>
    </row>
    <row r="621" spans="5:5" ht="13">
      <c r="E621" s="5"/>
    </row>
    <row r="622" spans="5:5" ht="13">
      <c r="E622" s="5"/>
    </row>
    <row r="623" spans="5:5" ht="13">
      <c r="E623" s="5"/>
    </row>
    <row r="624" spans="5:5" ht="13">
      <c r="E624" s="5"/>
    </row>
    <row r="625" spans="5:5" ht="13">
      <c r="E625" s="5"/>
    </row>
    <row r="626" spans="5:5" ht="13">
      <c r="E626" s="5"/>
    </row>
    <row r="627" spans="5:5" ht="13">
      <c r="E627" s="5"/>
    </row>
    <row r="628" spans="5:5" ht="13">
      <c r="E628" s="5"/>
    </row>
    <row r="629" spans="5:5" ht="13">
      <c r="E629" s="5"/>
    </row>
    <row r="630" spans="5:5" ht="13">
      <c r="E630" s="5"/>
    </row>
    <row r="631" spans="5:5" ht="13">
      <c r="E631" s="5"/>
    </row>
    <row r="632" spans="5:5" ht="13">
      <c r="E632" s="5"/>
    </row>
    <row r="633" spans="5:5" ht="13">
      <c r="E633" s="5"/>
    </row>
    <row r="634" spans="5:5" ht="13">
      <c r="E634" s="5"/>
    </row>
    <row r="635" spans="5:5" ht="13">
      <c r="E635" s="5"/>
    </row>
    <row r="636" spans="5:5" ht="13">
      <c r="E636" s="5"/>
    </row>
    <row r="637" spans="5:5" ht="13">
      <c r="E637" s="5"/>
    </row>
    <row r="638" spans="5:5" ht="13">
      <c r="E638" s="5"/>
    </row>
    <row r="639" spans="5:5" ht="13">
      <c r="E639" s="5"/>
    </row>
    <row r="640" spans="5:5" ht="13">
      <c r="E640" s="5"/>
    </row>
    <row r="641" spans="5:5" ht="13">
      <c r="E641" s="5"/>
    </row>
    <row r="642" spans="5:5" ht="13">
      <c r="E642" s="5"/>
    </row>
    <row r="643" spans="5:5" ht="13">
      <c r="E643" s="5"/>
    </row>
    <row r="644" spans="5:5" ht="13">
      <c r="E644" s="5"/>
    </row>
    <row r="645" spans="5:5" ht="13">
      <c r="E645" s="5"/>
    </row>
    <row r="646" spans="5:5" ht="13">
      <c r="E646" s="5"/>
    </row>
    <row r="647" spans="5:5" ht="13">
      <c r="E647" s="5"/>
    </row>
    <row r="648" spans="5:5" ht="13">
      <c r="E648" s="5"/>
    </row>
    <row r="649" spans="5:5" ht="13">
      <c r="E649" s="5"/>
    </row>
    <row r="650" spans="5:5" ht="13">
      <c r="E650" s="5"/>
    </row>
    <row r="651" spans="5:5" ht="13">
      <c r="E651" s="5"/>
    </row>
    <row r="652" spans="5:5" ht="13">
      <c r="E652" s="5"/>
    </row>
    <row r="653" spans="5:5" ht="13">
      <c r="E653" s="5"/>
    </row>
    <row r="654" spans="5:5" ht="13">
      <c r="E654" s="5"/>
    </row>
    <row r="655" spans="5:5" ht="13">
      <c r="E655" s="5"/>
    </row>
    <row r="656" spans="5:5" ht="13">
      <c r="E656" s="5"/>
    </row>
    <row r="657" spans="5:5" ht="13">
      <c r="E657" s="5"/>
    </row>
    <row r="658" spans="5:5" ht="13">
      <c r="E658" s="5"/>
    </row>
    <row r="659" spans="5:5" ht="13">
      <c r="E659" s="5"/>
    </row>
    <row r="660" spans="5:5" ht="13">
      <c r="E660" s="5"/>
    </row>
    <row r="661" spans="5:5" ht="13">
      <c r="E661" s="5"/>
    </row>
    <row r="662" spans="5:5" ht="13">
      <c r="E662" s="5"/>
    </row>
    <row r="663" spans="5:5" ht="13">
      <c r="E663" s="5"/>
    </row>
    <row r="664" spans="5:5" ht="13">
      <c r="E664" s="5"/>
    </row>
    <row r="665" spans="5:5" ht="13">
      <c r="E665" s="5"/>
    </row>
    <row r="666" spans="5:5" ht="13">
      <c r="E666" s="5"/>
    </row>
    <row r="667" spans="5:5" ht="13">
      <c r="E667" s="5"/>
    </row>
    <row r="668" spans="5:5" ht="13">
      <c r="E668" s="5"/>
    </row>
    <row r="669" spans="5:5" ht="13">
      <c r="E669" s="5"/>
    </row>
    <row r="670" spans="5:5" ht="13">
      <c r="E670" s="5"/>
    </row>
    <row r="671" spans="5:5" ht="13">
      <c r="E671" s="5"/>
    </row>
    <row r="672" spans="5:5" ht="13">
      <c r="E672" s="5"/>
    </row>
    <row r="673" spans="5:5" ht="13">
      <c r="E673" s="5"/>
    </row>
    <row r="674" spans="5:5" ht="13">
      <c r="E674" s="5"/>
    </row>
    <row r="675" spans="5:5" ht="13">
      <c r="E675" s="5"/>
    </row>
    <row r="676" spans="5:5" ht="13">
      <c r="E676" s="5"/>
    </row>
    <row r="677" spans="5:5" ht="13">
      <c r="E677" s="5"/>
    </row>
    <row r="678" spans="5:5" ht="13">
      <c r="E678" s="5"/>
    </row>
    <row r="679" spans="5:5" ht="13">
      <c r="E679" s="5"/>
    </row>
    <row r="680" spans="5:5" ht="13">
      <c r="E680" s="5"/>
    </row>
    <row r="681" spans="5:5" ht="13">
      <c r="E681" s="5"/>
    </row>
    <row r="682" spans="5:5" ht="13">
      <c r="E682" s="5"/>
    </row>
    <row r="683" spans="5:5" ht="13">
      <c r="E683" s="5"/>
    </row>
    <row r="684" spans="5:5" ht="13">
      <c r="E684" s="5"/>
    </row>
    <row r="685" spans="5:5" ht="13">
      <c r="E685" s="5"/>
    </row>
    <row r="686" spans="5:5" ht="13">
      <c r="E686" s="5"/>
    </row>
    <row r="687" spans="5:5" ht="13">
      <c r="E687" s="5"/>
    </row>
    <row r="688" spans="5:5" ht="13">
      <c r="E688" s="5"/>
    </row>
    <row r="689" spans="5:5" ht="13">
      <c r="E689" s="5"/>
    </row>
    <row r="690" spans="5:5" ht="13">
      <c r="E690" s="5"/>
    </row>
    <row r="691" spans="5:5" ht="13">
      <c r="E691" s="5"/>
    </row>
    <row r="692" spans="5:5" ht="13">
      <c r="E692" s="5"/>
    </row>
    <row r="693" spans="5:5" ht="13">
      <c r="E693" s="5"/>
    </row>
    <row r="694" spans="5:5" ht="13">
      <c r="E694" s="5"/>
    </row>
    <row r="695" spans="5:5" ht="13">
      <c r="E695" s="5"/>
    </row>
    <row r="696" spans="5:5" ht="13">
      <c r="E696" s="5"/>
    </row>
    <row r="697" spans="5:5" ht="13">
      <c r="E697" s="5"/>
    </row>
    <row r="698" spans="5:5" ht="13">
      <c r="E698" s="5"/>
    </row>
    <row r="699" spans="5:5" ht="13">
      <c r="E699" s="5"/>
    </row>
    <row r="700" spans="5:5" ht="13">
      <c r="E700" s="5"/>
    </row>
    <row r="701" spans="5:5" ht="13">
      <c r="E701" s="5"/>
    </row>
    <row r="702" spans="5:5" ht="13">
      <c r="E702" s="5"/>
    </row>
    <row r="703" spans="5:5" ht="13">
      <c r="E703" s="5"/>
    </row>
    <row r="704" spans="5:5" ht="13">
      <c r="E704" s="5"/>
    </row>
    <row r="705" spans="5:5" ht="13">
      <c r="E705" s="5"/>
    </row>
    <row r="706" spans="5:5" ht="13">
      <c r="E706" s="5"/>
    </row>
    <row r="707" spans="5:5" ht="13">
      <c r="E707" s="5"/>
    </row>
    <row r="708" spans="5:5" ht="13">
      <c r="E708" s="5"/>
    </row>
    <row r="709" spans="5:5" ht="13">
      <c r="E709" s="5"/>
    </row>
    <row r="710" spans="5:5" ht="13">
      <c r="E710" s="5"/>
    </row>
    <row r="711" spans="5:5" ht="13">
      <c r="E711" s="5"/>
    </row>
    <row r="712" spans="5:5" ht="13">
      <c r="E712" s="5"/>
    </row>
    <row r="713" spans="5:5" ht="13">
      <c r="E713" s="5"/>
    </row>
    <row r="714" spans="5:5" ht="13">
      <c r="E714" s="5"/>
    </row>
    <row r="715" spans="5:5" ht="13">
      <c r="E715" s="5"/>
    </row>
    <row r="716" spans="5:5" ht="13">
      <c r="E716" s="5"/>
    </row>
    <row r="717" spans="5:5" ht="13">
      <c r="E717" s="5"/>
    </row>
    <row r="718" spans="5:5" ht="13">
      <c r="E718" s="5"/>
    </row>
    <row r="719" spans="5:5" ht="13">
      <c r="E719" s="5"/>
    </row>
    <row r="720" spans="5:5" ht="13">
      <c r="E720" s="5"/>
    </row>
    <row r="721" spans="5:5" ht="13">
      <c r="E721" s="5"/>
    </row>
    <row r="722" spans="5:5" ht="13">
      <c r="E722" s="5"/>
    </row>
    <row r="723" spans="5:5" ht="13">
      <c r="E723" s="5"/>
    </row>
    <row r="724" spans="5:5" ht="13">
      <c r="E724" s="5"/>
    </row>
    <row r="725" spans="5:5" ht="13">
      <c r="E725" s="5"/>
    </row>
    <row r="726" spans="5:5" ht="13">
      <c r="E726" s="5"/>
    </row>
    <row r="727" spans="5:5" ht="13">
      <c r="E727" s="5"/>
    </row>
    <row r="728" spans="5:5" ht="13">
      <c r="E728" s="5"/>
    </row>
    <row r="729" spans="5:5" ht="13">
      <c r="E729" s="5"/>
    </row>
    <row r="730" spans="5:5" ht="13">
      <c r="E730" s="5"/>
    </row>
    <row r="731" spans="5:5" ht="13">
      <c r="E731" s="5"/>
    </row>
    <row r="732" spans="5:5" ht="13">
      <c r="E732" s="5"/>
    </row>
    <row r="733" spans="5:5" ht="13">
      <c r="E733" s="5"/>
    </row>
    <row r="734" spans="5:5" ht="13">
      <c r="E734" s="5"/>
    </row>
    <row r="735" spans="5:5" ht="13">
      <c r="E735" s="5"/>
    </row>
    <row r="736" spans="5:5" ht="13">
      <c r="E736" s="5"/>
    </row>
    <row r="737" spans="5:5" ht="13">
      <c r="E737" s="5"/>
    </row>
    <row r="738" spans="5:5" ht="13">
      <c r="E738" s="5"/>
    </row>
    <row r="739" spans="5:5" ht="13">
      <c r="E739" s="5"/>
    </row>
    <row r="740" spans="5:5" ht="13">
      <c r="E740" s="5"/>
    </row>
    <row r="741" spans="5:5" ht="13">
      <c r="E741" s="5"/>
    </row>
    <row r="742" spans="5:5" ht="13">
      <c r="E742" s="5"/>
    </row>
    <row r="743" spans="5:5" ht="13">
      <c r="E743" s="5"/>
    </row>
    <row r="744" spans="5:5" ht="13">
      <c r="E744" s="5"/>
    </row>
    <row r="745" spans="5:5" ht="13">
      <c r="E745" s="5"/>
    </row>
    <row r="746" spans="5:5" ht="13">
      <c r="E746" s="5"/>
    </row>
    <row r="747" spans="5:5" ht="13">
      <c r="E747" s="5"/>
    </row>
    <row r="748" spans="5:5" ht="13">
      <c r="E748" s="5"/>
    </row>
    <row r="749" spans="5:5" ht="13">
      <c r="E749" s="5"/>
    </row>
    <row r="750" spans="5:5" ht="13">
      <c r="E750" s="5"/>
    </row>
    <row r="751" spans="5:5" ht="13">
      <c r="E751" s="5"/>
    </row>
    <row r="752" spans="5:5" ht="13">
      <c r="E752" s="5"/>
    </row>
    <row r="753" spans="5:5" ht="13">
      <c r="E753" s="5"/>
    </row>
    <row r="754" spans="5:5" ht="13">
      <c r="E754" s="5"/>
    </row>
    <row r="755" spans="5:5" ht="13">
      <c r="E755" s="5"/>
    </row>
    <row r="756" spans="5:5" ht="13">
      <c r="E756" s="5"/>
    </row>
    <row r="757" spans="5:5" ht="13">
      <c r="E757" s="5"/>
    </row>
    <row r="758" spans="5:5" ht="13">
      <c r="E758" s="5"/>
    </row>
    <row r="759" spans="5:5" ht="13">
      <c r="E759" s="5"/>
    </row>
    <row r="760" spans="5:5" ht="13">
      <c r="E760" s="5"/>
    </row>
    <row r="761" spans="5:5" ht="13">
      <c r="E761" s="5"/>
    </row>
    <row r="762" spans="5:5" ht="13">
      <c r="E762" s="5"/>
    </row>
    <row r="763" spans="5:5" ht="13">
      <c r="E763" s="5"/>
    </row>
    <row r="764" spans="5:5" ht="13">
      <c r="E764" s="5"/>
    </row>
    <row r="765" spans="5:5" ht="13">
      <c r="E765" s="5"/>
    </row>
    <row r="766" spans="5:5" ht="13">
      <c r="E766" s="5"/>
    </row>
    <row r="767" spans="5:5" ht="13">
      <c r="E767" s="5"/>
    </row>
    <row r="768" spans="5:5" ht="13">
      <c r="E768" s="5"/>
    </row>
    <row r="769" spans="5:5" ht="13">
      <c r="E769" s="5"/>
    </row>
    <row r="770" spans="5:5" ht="13">
      <c r="E770" s="5"/>
    </row>
    <row r="771" spans="5:5" ht="13">
      <c r="E771" s="5"/>
    </row>
    <row r="772" spans="5:5" ht="13">
      <c r="E772" s="5"/>
    </row>
    <row r="773" spans="5:5" ht="13">
      <c r="E773" s="5"/>
    </row>
    <row r="774" spans="5:5" ht="13">
      <c r="E774" s="5"/>
    </row>
    <row r="775" spans="5:5" ht="13">
      <c r="E775" s="5"/>
    </row>
    <row r="776" spans="5:5" ht="13">
      <c r="E776" s="5"/>
    </row>
    <row r="777" spans="5:5" ht="13">
      <c r="E777" s="5"/>
    </row>
    <row r="778" spans="5:5" ht="13">
      <c r="E778" s="5"/>
    </row>
    <row r="779" spans="5:5" ht="13">
      <c r="E779" s="5"/>
    </row>
    <row r="780" spans="5:5" ht="13">
      <c r="E780" s="5"/>
    </row>
    <row r="781" spans="5:5" ht="13">
      <c r="E781" s="5"/>
    </row>
    <row r="782" spans="5:5" ht="13">
      <c r="E782" s="5"/>
    </row>
    <row r="783" spans="5:5" ht="13">
      <c r="E783" s="5"/>
    </row>
    <row r="784" spans="5:5" ht="13">
      <c r="E784" s="5"/>
    </row>
    <row r="785" spans="5:5" ht="13">
      <c r="E785" s="5"/>
    </row>
    <row r="786" spans="5:5" ht="13">
      <c r="E786" s="5"/>
    </row>
    <row r="787" spans="5:5" ht="13">
      <c r="E787" s="5"/>
    </row>
    <row r="788" spans="5:5" ht="13">
      <c r="E788" s="5"/>
    </row>
    <row r="789" spans="5:5" ht="13">
      <c r="E789" s="5"/>
    </row>
    <row r="790" spans="5:5" ht="13">
      <c r="E790" s="5"/>
    </row>
    <row r="791" spans="5:5" ht="13">
      <c r="E791" s="5"/>
    </row>
    <row r="792" spans="5:5" ht="13">
      <c r="E792" s="5"/>
    </row>
    <row r="793" spans="5:5" ht="13">
      <c r="E793" s="5"/>
    </row>
    <row r="794" spans="5:5" ht="13">
      <c r="E794" s="5"/>
    </row>
    <row r="795" spans="5:5" ht="13">
      <c r="E795" s="5"/>
    </row>
    <row r="796" spans="5:5" ht="13">
      <c r="E796" s="5"/>
    </row>
    <row r="797" spans="5:5" ht="13">
      <c r="E797" s="5"/>
    </row>
    <row r="798" spans="5:5" ht="13">
      <c r="E798" s="5"/>
    </row>
    <row r="799" spans="5:5" ht="13">
      <c r="E799" s="5"/>
    </row>
    <row r="800" spans="5:5" ht="13">
      <c r="E800" s="5"/>
    </row>
    <row r="801" spans="5:5" ht="13">
      <c r="E801" s="5"/>
    </row>
    <row r="802" spans="5:5" ht="13">
      <c r="E802" s="5"/>
    </row>
    <row r="803" spans="5:5" ht="13">
      <c r="E803" s="5"/>
    </row>
    <row r="804" spans="5:5" ht="13">
      <c r="E804" s="5"/>
    </row>
    <row r="805" spans="5:5" ht="13">
      <c r="E805" s="5"/>
    </row>
    <row r="806" spans="5:5" ht="13">
      <c r="E806" s="5"/>
    </row>
    <row r="807" spans="5:5" ht="13">
      <c r="E807" s="5"/>
    </row>
    <row r="808" spans="5:5" ht="13">
      <c r="E808" s="5"/>
    </row>
    <row r="809" spans="5:5" ht="13">
      <c r="E809" s="5"/>
    </row>
    <row r="810" spans="5:5" ht="13">
      <c r="E810" s="5"/>
    </row>
    <row r="811" spans="5:5" ht="13">
      <c r="E811" s="5"/>
    </row>
    <row r="812" spans="5:5" ht="13">
      <c r="E812" s="5"/>
    </row>
    <row r="813" spans="5:5" ht="13">
      <c r="E813" s="5"/>
    </row>
    <row r="814" spans="5:5" ht="13">
      <c r="E814" s="5"/>
    </row>
    <row r="815" spans="5:5" ht="13">
      <c r="E815" s="5"/>
    </row>
    <row r="816" spans="5:5" ht="13">
      <c r="E816" s="5"/>
    </row>
    <row r="817" spans="5:5" ht="13">
      <c r="E817" s="5"/>
    </row>
    <row r="818" spans="5:5" ht="13">
      <c r="E818" s="5"/>
    </row>
    <row r="819" spans="5:5" ht="13">
      <c r="E819" s="5"/>
    </row>
    <row r="820" spans="5:5" ht="13">
      <c r="E820" s="5"/>
    </row>
    <row r="821" spans="5:5" ht="13">
      <c r="E821" s="5"/>
    </row>
    <row r="822" spans="5:5" ht="13">
      <c r="E822" s="5"/>
    </row>
    <row r="823" spans="5:5" ht="13">
      <c r="E823" s="5"/>
    </row>
    <row r="824" spans="5:5" ht="13">
      <c r="E824" s="5"/>
    </row>
    <row r="825" spans="5:5" ht="13">
      <c r="E825" s="5"/>
    </row>
    <row r="826" spans="5:5" ht="13">
      <c r="E826" s="5"/>
    </row>
    <row r="827" spans="5:5" ht="13">
      <c r="E827" s="5"/>
    </row>
    <row r="828" spans="5:5" ht="13">
      <c r="E828" s="5"/>
    </row>
    <row r="829" spans="5:5" ht="13">
      <c r="E829" s="5"/>
    </row>
    <row r="830" spans="5:5" ht="13">
      <c r="E830" s="5"/>
    </row>
    <row r="831" spans="5:5" ht="13">
      <c r="E831" s="5"/>
    </row>
    <row r="832" spans="5:5" ht="13">
      <c r="E832" s="5"/>
    </row>
    <row r="833" spans="5:5" ht="13">
      <c r="E833" s="5"/>
    </row>
    <row r="834" spans="5:5" ht="13">
      <c r="E834" s="5"/>
    </row>
    <row r="835" spans="5:5" ht="13">
      <c r="E835" s="5"/>
    </row>
    <row r="836" spans="5:5" ht="13">
      <c r="E836" s="5"/>
    </row>
    <row r="837" spans="5:5" ht="13">
      <c r="E837" s="5"/>
    </row>
    <row r="838" spans="5:5" ht="13">
      <c r="E838" s="5"/>
    </row>
    <row r="839" spans="5:5" ht="13">
      <c r="E839" s="5"/>
    </row>
    <row r="840" spans="5:5" ht="13">
      <c r="E840" s="5"/>
    </row>
    <row r="841" spans="5:5" ht="13">
      <c r="E841" s="5"/>
    </row>
    <row r="842" spans="5:5" ht="13">
      <c r="E842" s="5"/>
    </row>
    <row r="843" spans="5:5" ht="13">
      <c r="E843" s="5"/>
    </row>
    <row r="844" spans="5:5" ht="13">
      <c r="E844" s="5"/>
    </row>
    <row r="845" spans="5:5" ht="13">
      <c r="E845" s="5"/>
    </row>
    <row r="846" spans="5:5" ht="13">
      <c r="E846" s="5"/>
    </row>
    <row r="847" spans="5:5" ht="13">
      <c r="E847" s="5"/>
    </row>
    <row r="848" spans="5:5" ht="13">
      <c r="E848" s="5"/>
    </row>
    <row r="849" spans="5:5" ht="13">
      <c r="E849" s="5"/>
    </row>
    <row r="850" spans="5:5" ht="13">
      <c r="E850" s="5"/>
    </row>
    <row r="851" spans="5:5" ht="13">
      <c r="E851" s="5"/>
    </row>
    <row r="852" spans="5:5" ht="13">
      <c r="E852" s="5"/>
    </row>
    <row r="853" spans="5:5" ht="13">
      <c r="E853" s="5"/>
    </row>
    <row r="854" spans="5:5" ht="13">
      <c r="E854" s="5"/>
    </row>
    <row r="855" spans="5:5" ht="13">
      <c r="E855" s="5"/>
    </row>
    <row r="856" spans="5:5" ht="13">
      <c r="E856" s="5"/>
    </row>
    <row r="857" spans="5:5" ht="13">
      <c r="E857" s="5"/>
    </row>
    <row r="858" spans="5:5" ht="13">
      <c r="E858" s="5"/>
    </row>
    <row r="859" spans="5:5" ht="13">
      <c r="E859" s="5"/>
    </row>
    <row r="860" spans="5:5" ht="13">
      <c r="E860" s="5"/>
    </row>
    <row r="861" spans="5:5" ht="13">
      <c r="E861" s="5"/>
    </row>
    <row r="862" spans="5:5" ht="13">
      <c r="E862" s="5"/>
    </row>
    <row r="863" spans="5:5" ht="13">
      <c r="E863" s="5"/>
    </row>
    <row r="864" spans="5:5" ht="13">
      <c r="E864" s="5"/>
    </row>
    <row r="865" spans="5:5" ht="13">
      <c r="E865" s="5"/>
    </row>
    <row r="866" spans="5:5" ht="13">
      <c r="E866" s="5"/>
    </row>
    <row r="867" spans="5:5" ht="13">
      <c r="E867" s="5"/>
    </row>
    <row r="868" spans="5:5" ht="13">
      <c r="E868" s="5"/>
    </row>
    <row r="869" spans="5:5" ht="13">
      <c r="E869" s="5"/>
    </row>
    <row r="870" spans="5:5" ht="13">
      <c r="E870" s="5"/>
    </row>
    <row r="871" spans="5:5" ht="13">
      <c r="E871" s="5"/>
    </row>
    <row r="872" spans="5:5" ht="13">
      <c r="E872" s="5"/>
    </row>
    <row r="873" spans="5:5" ht="13">
      <c r="E873" s="5"/>
    </row>
    <row r="874" spans="5:5" ht="13">
      <c r="E874" s="5"/>
    </row>
    <row r="875" spans="5:5" ht="13">
      <c r="E875" s="5"/>
    </row>
    <row r="876" spans="5:5" ht="13">
      <c r="E876" s="5"/>
    </row>
    <row r="877" spans="5:5" ht="13">
      <c r="E877" s="5"/>
    </row>
    <row r="878" spans="5:5" ht="13">
      <c r="E878" s="5"/>
    </row>
    <row r="879" spans="5:5" ht="13">
      <c r="E879" s="5"/>
    </row>
    <row r="880" spans="5:5" ht="13">
      <c r="E880" s="5"/>
    </row>
    <row r="881" spans="5:5" ht="13">
      <c r="E881" s="5"/>
    </row>
    <row r="882" spans="5:5" ht="13">
      <c r="E882" s="5"/>
    </row>
    <row r="883" spans="5:5" ht="13">
      <c r="E883" s="5"/>
    </row>
    <row r="884" spans="5:5" ht="13">
      <c r="E884" s="5"/>
    </row>
    <row r="885" spans="5:5" ht="13">
      <c r="E885" s="5"/>
    </row>
    <row r="886" spans="5:5" ht="13">
      <c r="E886" s="5"/>
    </row>
    <row r="887" spans="5:5" ht="13">
      <c r="E887" s="5"/>
    </row>
    <row r="888" spans="5:5" ht="13">
      <c r="E888" s="5"/>
    </row>
    <row r="889" spans="5:5" ht="13">
      <c r="E889" s="5"/>
    </row>
    <row r="890" spans="5:5" ht="13">
      <c r="E890" s="5"/>
    </row>
    <row r="891" spans="5:5" ht="13">
      <c r="E891" s="5"/>
    </row>
    <row r="892" spans="5:5" ht="13">
      <c r="E892" s="5"/>
    </row>
    <row r="893" spans="5:5" ht="13">
      <c r="E893" s="5"/>
    </row>
    <row r="894" spans="5:5" ht="13">
      <c r="E894" s="5"/>
    </row>
    <row r="895" spans="5:5" ht="13">
      <c r="E895" s="5"/>
    </row>
    <row r="896" spans="5:5" ht="13">
      <c r="E896" s="5"/>
    </row>
    <row r="897" spans="5:5" ht="13">
      <c r="E897" s="5"/>
    </row>
    <row r="898" spans="5:5" ht="13">
      <c r="E898" s="5"/>
    </row>
    <row r="899" spans="5:5" ht="13">
      <c r="E899" s="5"/>
    </row>
    <row r="900" spans="5:5" ht="13">
      <c r="E900" s="5"/>
    </row>
    <row r="901" spans="5:5" ht="13">
      <c r="E901" s="5"/>
    </row>
    <row r="902" spans="5:5" ht="13">
      <c r="E902" s="5"/>
    </row>
    <row r="903" spans="5:5" ht="13">
      <c r="E903" s="5"/>
    </row>
    <row r="904" spans="5:5" ht="13">
      <c r="E904" s="5"/>
    </row>
    <row r="905" spans="5:5" ht="13">
      <c r="E905" s="5"/>
    </row>
    <row r="906" spans="5:5" ht="13">
      <c r="E906" s="5"/>
    </row>
    <row r="907" spans="5:5" ht="13">
      <c r="E907" s="5"/>
    </row>
    <row r="908" spans="5:5" ht="13">
      <c r="E908" s="5"/>
    </row>
    <row r="909" spans="5:5" ht="13">
      <c r="E909" s="5"/>
    </row>
    <row r="910" spans="5:5" ht="13">
      <c r="E910" s="5"/>
    </row>
    <row r="911" spans="5:5" ht="13">
      <c r="E911" s="5"/>
    </row>
    <row r="912" spans="5:5" ht="13">
      <c r="E912" s="5"/>
    </row>
    <row r="913" spans="5:5" ht="13">
      <c r="E913" s="5"/>
    </row>
    <row r="914" spans="5:5" ht="13">
      <c r="E914" s="5"/>
    </row>
    <row r="915" spans="5:5" ht="13">
      <c r="E915" s="5"/>
    </row>
    <row r="916" spans="5:5" ht="13">
      <c r="E916" s="5"/>
    </row>
    <row r="917" spans="5:5" ht="13">
      <c r="E917" s="5"/>
    </row>
    <row r="918" spans="5:5" ht="13">
      <c r="E918" s="5"/>
    </row>
    <row r="919" spans="5:5" ht="13">
      <c r="E919" s="5"/>
    </row>
    <row r="920" spans="5:5" ht="13">
      <c r="E920" s="5"/>
    </row>
    <row r="921" spans="5:5" ht="13">
      <c r="E921" s="5"/>
    </row>
    <row r="922" spans="5:5" ht="13">
      <c r="E922" s="5"/>
    </row>
    <row r="923" spans="5:5" ht="13">
      <c r="E923" s="5"/>
    </row>
    <row r="924" spans="5:5" ht="13">
      <c r="E924" s="5"/>
    </row>
    <row r="925" spans="5:5" ht="13">
      <c r="E925" s="5"/>
    </row>
    <row r="926" spans="5:5" ht="13">
      <c r="E926" s="5"/>
    </row>
    <row r="927" spans="5:5" ht="13">
      <c r="E927" s="5"/>
    </row>
    <row r="928" spans="5:5" ht="13">
      <c r="E928" s="5"/>
    </row>
    <row r="929" spans="5:5" ht="13">
      <c r="E929" s="5"/>
    </row>
    <row r="930" spans="5:5" ht="13">
      <c r="E930" s="5"/>
    </row>
    <row r="931" spans="5:5" ht="13">
      <c r="E931" s="5"/>
    </row>
    <row r="932" spans="5:5" ht="13">
      <c r="E932" s="5"/>
    </row>
    <row r="933" spans="5:5" ht="13">
      <c r="E933" s="5"/>
    </row>
    <row r="934" spans="5:5" ht="13">
      <c r="E934" s="5"/>
    </row>
    <row r="935" spans="5:5" ht="13">
      <c r="E935" s="5"/>
    </row>
    <row r="936" spans="5:5" ht="13">
      <c r="E936" s="5"/>
    </row>
    <row r="937" spans="5:5" ht="13">
      <c r="E937" s="5"/>
    </row>
    <row r="938" spans="5:5" ht="13">
      <c r="E938" s="5"/>
    </row>
    <row r="939" spans="5:5" ht="13">
      <c r="E939" s="5"/>
    </row>
    <row r="940" spans="5:5" ht="13">
      <c r="E940" s="5"/>
    </row>
    <row r="941" spans="5:5" ht="13">
      <c r="E941" s="5"/>
    </row>
    <row r="942" spans="5:5" ht="13">
      <c r="E942" s="5"/>
    </row>
    <row r="943" spans="5:5" ht="13">
      <c r="E943" s="5"/>
    </row>
    <row r="944" spans="5:5" ht="13">
      <c r="E944" s="5"/>
    </row>
    <row r="945" spans="5:5" ht="13">
      <c r="E945" s="5"/>
    </row>
    <row r="946" spans="5:5" ht="13">
      <c r="E946" s="5"/>
    </row>
    <row r="947" spans="5:5" ht="13">
      <c r="E947" s="5"/>
    </row>
    <row r="948" spans="5:5" ht="13">
      <c r="E948" s="5"/>
    </row>
    <row r="949" spans="5:5" ht="13">
      <c r="E949" s="5"/>
    </row>
    <row r="950" spans="5:5" ht="13">
      <c r="E950" s="5"/>
    </row>
    <row r="951" spans="5:5" ht="13">
      <c r="E951" s="5"/>
    </row>
    <row r="952" spans="5:5" ht="13">
      <c r="E952" s="5"/>
    </row>
    <row r="953" spans="5:5" ht="13">
      <c r="E953" s="5"/>
    </row>
    <row r="954" spans="5:5" ht="13">
      <c r="E954" s="5"/>
    </row>
    <row r="955" spans="5:5" ht="13">
      <c r="E955" s="5"/>
    </row>
    <row r="956" spans="5:5" ht="13">
      <c r="E956" s="5"/>
    </row>
    <row r="957" spans="5:5" ht="13">
      <c r="E957" s="5"/>
    </row>
    <row r="958" spans="5:5" ht="13">
      <c r="E958" s="5"/>
    </row>
    <row r="959" spans="5:5" ht="13">
      <c r="E959" s="5"/>
    </row>
    <row r="960" spans="5:5" ht="13">
      <c r="E960" s="5"/>
    </row>
    <row r="961" spans="5:5" ht="13">
      <c r="E961" s="5"/>
    </row>
    <row r="962" spans="5:5" ht="13">
      <c r="E962" s="5"/>
    </row>
    <row r="963" spans="5:5" ht="13">
      <c r="E963" s="5"/>
    </row>
    <row r="964" spans="5:5" ht="13">
      <c r="E964" s="5"/>
    </row>
    <row r="965" spans="5:5" ht="13">
      <c r="E965" s="5"/>
    </row>
    <row r="966" spans="5:5" ht="13">
      <c r="E966" s="5"/>
    </row>
    <row r="967" spans="5:5" ht="13">
      <c r="E967" s="5"/>
    </row>
    <row r="968" spans="5:5" ht="13">
      <c r="E968" s="5"/>
    </row>
    <row r="969" spans="5:5" ht="13">
      <c r="E969" s="5"/>
    </row>
    <row r="970" spans="5:5" ht="13">
      <c r="E970" s="5"/>
    </row>
    <row r="971" spans="5:5" ht="13">
      <c r="E971" s="5"/>
    </row>
    <row r="972" spans="5:5" ht="13">
      <c r="E972" s="5"/>
    </row>
    <row r="973" spans="5:5" ht="13">
      <c r="E973" s="5"/>
    </row>
    <row r="974" spans="5:5" ht="13">
      <c r="E974" s="5"/>
    </row>
    <row r="975" spans="5:5" ht="13">
      <c r="E975" s="5"/>
    </row>
    <row r="976" spans="5:5" ht="13">
      <c r="E976" s="5"/>
    </row>
    <row r="977" spans="5:5" ht="13">
      <c r="E977" s="5"/>
    </row>
    <row r="978" spans="5:5" ht="13">
      <c r="E978" s="5"/>
    </row>
    <row r="979" spans="5:5" ht="13">
      <c r="E979" s="5"/>
    </row>
    <row r="980" spans="5:5" ht="13">
      <c r="E980" s="5"/>
    </row>
    <row r="981" spans="5:5" ht="13">
      <c r="E981" s="5"/>
    </row>
    <row r="982" spans="5:5" ht="13">
      <c r="E982" s="5"/>
    </row>
    <row r="983" spans="5:5" ht="13">
      <c r="E983" s="5"/>
    </row>
    <row r="984" spans="5:5" ht="13">
      <c r="E984" s="5"/>
    </row>
    <row r="985" spans="5:5" ht="13">
      <c r="E985" s="5"/>
    </row>
    <row r="986" spans="5:5" ht="13">
      <c r="E986" s="5"/>
    </row>
    <row r="987" spans="5:5" ht="13">
      <c r="E987" s="5"/>
    </row>
    <row r="988" spans="5:5" ht="13">
      <c r="E988" s="5"/>
    </row>
    <row r="989" spans="5:5" ht="13">
      <c r="E989" s="5"/>
    </row>
    <row r="990" spans="5:5" ht="13">
      <c r="E990" s="5"/>
    </row>
    <row r="991" spans="5:5" ht="13">
      <c r="E991" s="5"/>
    </row>
    <row r="992" spans="5:5" ht="13">
      <c r="E992" s="5"/>
    </row>
    <row r="993" spans="5:5" ht="13">
      <c r="E993" s="5"/>
    </row>
    <row r="994" spans="5:5" ht="13">
      <c r="E994" s="5"/>
    </row>
    <row r="995" spans="5:5" ht="13">
      <c r="E995" s="5"/>
    </row>
    <row r="996" spans="5:5" ht="13">
      <c r="E996" s="5"/>
    </row>
  </sheetData>
  <customSheetViews>
    <customSheetView guid="{EDE3CF23-D654-4AAD-AE42-F24FA30B2B77}" filter="1" showAutoFilter="1">
      <pageMargins left="0.7" right="0.7" top="0.75" bottom="0.75" header="0.3" footer="0.3"/>
      <autoFilter ref="E1:E996" xr:uid="{3214F74B-5FA5-5243-98CD-A3F50D9EB9CB}"/>
    </customSheetView>
  </customSheetViews>
  <printOptions horizontalCentered="1" gridLines="1"/>
  <pageMargins left="0.7" right="0.7" top="0.75" bottom="0.75" header="0" footer="0"/>
  <pageSetup fitToWidth="0" pageOrder="overThenDown" orientation="landscape" cellComments="atEnd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tabSelected="1" zoomScale="250" zoomScaleNormal="250" workbookViewId="0">
      <selection activeCell="I18" sqref="I18"/>
    </sheetView>
  </sheetViews>
  <sheetFormatPr baseColWidth="10" defaultColWidth="12.6640625" defaultRowHeight="15.75" customHeight="1"/>
  <sheetData>
    <row r="1" spans="1:7" ht="15.75" customHeight="1">
      <c r="A1" s="1" t="s">
        <v>0</v>
      </c>
      <c r="B1" s="1" t="str">
        <f ca="1">IFERROR(__xludf.DUMMYFUNCTION("IMPORTRANGE(""https://docs.google.com/spreadsheets/d/1AsZy72h7xUTqWa7wjz3ACUsj0M7S8vJSpi0PW2seuoA/edit#gid=1259022429"",""Boerne ISD!A1:D3"")"),"Camp Dates")</f>
        <v>Camp Dates</v>
      </c>
      <c r="C1" s="1" t="str">
        <f ca="1">IFERROR(__xludf.DUMMYFUNCTION("""COMPUTED_VALUE"""),"Camp")</f>
        <v>Camp</v>
      </c>
      <c r="D1" s="1" t="str">
        <f ca="1">IFERROR(__xludf.DUMMYFUNCTION("""COMPUTED_VALUE"""),"Course Section")</f>
        <v>Course Section</v>
      </c>
      <c r="E1" s="1" t="str">
        <f ca="1">IFERROR(__xludf.DUMMYFUNCTION("""COMPUTED_VALUE"""),"Number of Students")</f>
        <v>Number of Students</v>
      </c>
      <c r="F1" s="1" t="s">
        <v>118</v>
      </c>
      <c r="G1" s="41" t="s">
        <v>119</v>
      </c>
    </row>
    <row r="2" spans="1:7" ht="15.75" customHeight="1">
      <c r="A2" s="9" t="s">
        <v>6</v>
      </c>
      <c r="B2" s="1" t="str">
        <f ca="1">IFERROR(__xludf.DUMMYFUNCTION("""COMPUTED_VALUE"""),"6/12-6/16")</f>
        <v>6/12-6/16</v>
      </c>
      <c r="C2" s="1" t="str">
        <f ca="1">IFERROR(__xludf.DUMMYFUNCTION("""COMPUTED_VALUE"""),"3-5 Camp Mayday (Apocalypse)")</f>
        <v>3-5 Camp Mayday (Apocalypse)</v>
      </c>
      <c r="D2" s="1" t="str">
        <f ca="1">IFERROR(__xludf.DUMMYFUNCTION("""COMPUTED_VALUE"""),"35Y2.1")</f>
        <v>35Y2.1</v>
      </c>
      <c r="E2" s="1">
        <f ca="1">IFERROR(__xludf.DUMMYFUNCTION("""COMPUTED_VALUE"""),30)</f>
        <v>30</v>
      </c>
      <c r="F2">
        <v>2</v>
      </c>
      <c r="G2">
        <f ca="1">E2-F2</f>
        <v>28</v>
      </c>
    </row>
    <row r="3" spans="1:7" ht="15.75" customHeight="1">
      <c r="A3" s="9" t="s">
        <v>12</v>
      </c>
      <c r="B3" s="1" t="str">
        <f ca="1">IFERROR(__xludf.DUMMYFUNCTION("IMPORTRANGE(""https://docs.google.com/spreadsheets/d/1AsZy72h7xUTqWa7wjz3ACUsj0M7S8vJSpi0PW2seuoA/edit#gid=1259022429"",""Hays CISD!A2:D3"")"),"6/12-6/16")</f>
        <v>6/12-6/16</v>
      </c>
      <c r="C3" s="1" t="str">
        <f ca="1">IFERROR(__xludf.DUMMYFUNCTION("""COMPUTED_VALUE"""),"9-10 Climate")</f>
        <v>9-10 Climate</v>
      </c>
      <c r="D3" s="1" t="str">
        <f ca="1">IFERROR(__xludf.DUMMYFUNCTION("""COMPUTED_VALUE"""),"HSCC.1")</f>
        <v>HSCC.1</v>
      </c>
      <c r="E3" s="1">
        <f ca="1">IFERROR(__xludf.DUMMYFUNCTION("""COMPUTED_VALUE"""),14)</f>
        <v>14</v>
      </c>
      <c r="F3">
        <v>0</v>
      </c>
      <c r="G3">
        <f ca="1">E3-F3</f>
        <v>14</v>
      </c>
    </row>
    <row r="4" spans="1:7" ht="15.75" customHeight="1">
      <c r="A4" s="1" t="s">
        <v>13</v>
      </c>
      <c r="B4" s="1" t="str">
        <f ca="1">IFERROR(__xludf.DUMMYFUNCTION("IMPORTRANGE(""https://docs.google.com/spreadsheets/d/1AsZy72h7xUTqWa7wjz3ACUsj0M7S8vJSpi0PW2seuoA/edit#gid=1259022429"",""Huston Tillotson University!A2:D3"")"),"6/12-6/16")</f>
        <v>6/12-6/16</v>
      </c>
      <c r="C4" s="1" t="str">
        <f ca="1">IFERROR(__xludf.DUMMYFUNCTION("""COMPUTED_VALUE"""),"6-8 Create to Escape (Apocalypse)")</f>
        <v>6-8 Create to Escape (Apocalypse)</v>
      </c>
      <c r="D4" s="1" t="str">
        <f ca="1">IFERROR(__xludf.DUMMYFUNCTION("""COMPUTED_VALUE"""),"68Y2.1")</f>
        <v>68Y2.1</v>
      </c>
      <c r="E4" s="1">
        <f ca="1">IFERROR(__xludf.DUMMYFUNCTION("""COMPUTED_VALUE"""),27)</f>
        <v>27</v>
      </c>
      <c r="F4">
        <v>0</v>
      </c>
      <c r="G4">
        <f t="shared" ref="G4:G52" ca="1" si="0">E4-F4</f>
        <v>27</v>
      </c>
    </row>
    <row r="5" spans="1:7" ht="15.75" customHeight="1">
      <c r="A5" s="1" t="s">
        <v>14</v>
      </c>
      <c r="B5" s="1" t="str">
        <f ca="1">IFERROR(__xludf.DUMMYFUNCTION("IMPORTRANGE(""https://docs.google.com/spreadsheets/d/1AsZy72h7xUTqWa7wjz3ACUsj0M7S8vJSpi0PW2seuoA/edit#gid=1259022429"",""Leakey ISD!A2:D3"")"),"6/12-6/16")</f>
        <v>6/12-6/16</v>
      </c>
      <c r="C5" s="1" t="str">
        <f ca="1">IFERROR(__xludf.DUMMYFUNCTION("""COMPUTED_VALUE"""),"3-5 Camp Mayday (Apocalypse)")</f>
        <v>3-5 Camp Mayday (Apocalypse)</v>
      </c>
      <c r="D5" s="1" t="str">
        <f ca="1">IFERROR(__xludf.DUMMYFUNCTION("""COMPUTED_VALUE"""),"35Y2.1")</f>
        <v>35Y2.1</v>
      </c>
      <c r="E5" s="1">
        <f ca="1">IFERROR(__xludf.DUMMYFUNCTION("""COMPUTED_VALUE"""),23)</f>
        <v>23</v>
      </c>
      <c r="F5">
        <v>0</v>
      </c>
      <c r="G5">
        <f t="shared" ca="1" si="0"/>
        <v>23</v>
      </c>
    </row>
    <row r="6" spans="1:7" ht="15.75" customHeight="1">
      <c r="A6" s="1" t="s">
        <v>16</v>
      </c>
      <c r="B6" s="1" t="str">
        <f ca="1">IFERROR(__xludf.DUMMYFUNCTION("IMPORTRANGE(""https://docs.google.com/spreadsheets/d/1AsZy72h7xUTqWa7wjz3ACUsj0M7S8vJSpi0PW2seuoA/edit#gid=1259022429"",""Marble Falls ISD:!A2:D3"")"),"6/12-6/16")</f>
        <v>6/12-6/16</v>
      </c>
      <c r="C6" s="1" t="str">
        <f ca="1">IFERROR(__xludf.DUMMYFUNCTION("""COMPUTED_VALUE"""),"3-5 Camp Mayday (Apocalypse)")</f>
        <v>3-5 Camp Mayday (Apocalypse)</v>
      </c>
      <c r="D6" s="1" t="str">
        <f ca="1">IFERROR(__xludf.DUMMYFUNCTION("""COMPUTED_VALUE"""),"35Y2.1")</f>
        <v>35Y2.1</v>
      </c>
      <c r="E6" s="1">
        <f ca="1">IFERROR(__xludf.DUMMYFUNCTION("""COMPUTED_VALUE"""),23)</f>
        <v>23</v>
      </c>
      <c r="F6">
        <v>3</v>
      </c>
      <c r="G6">
        <f t="shared" ca="1" si="0"/>
        <v>20</v>
      </c>
    </row>
    <row r="7" spans="1:7" ht="15.75" customHeight="1">
      <c r="A7" s="9" t="s">
        <v>17</v>
      </c>
      <c r="B7" s="1" t="str">
        <f ca="1">IFERROR(__xludf.DUMMYFUNCTION("IMPORTRANGE(""https://docs.google.com/spreadsheets/d/1AsZy72h7xUTqWa7wjz3ACUsj0M7S8vJSpi0PW2seuoA/edit#gid=1259022429"",""Marshall ISD!A2:D4"")"),"6/12-6/16")</f>
        <v>6/12-6/16</v>
      </c>
      <c r="C7" s="1" t="str">
        <f ca="1">IFERROR(__xludf.DUMMYFUNCTION("""COMPUTED_VALUE"""),"3-5 Camp Mayday (Apocalypse)")</f>
        <v>3-5 Camp Mayday (Apocalypse)</v>
      </c>
      <c r="D7" s="1" t="str">
        <f ca="1">IFERROR(__xludf.DUMMYFUNCTION("""COMPUTED_VALUE"""),"35Y2.1")</f>
        <v>35Y2.1</v>
      </c>
      <c r="E7" s="1">
        <f ca="1">IFERROR(__xludf.DUMMYFUNCTION("""COMPUTED_VALUE"""),29)</f>
        <v>29</v>
      </c>
      <c r="F7">
        <v>7</v>
      </c>
      <c r="G7">
        <f t="shared" ca="1" si="0"/>
        <v>22</v>
      </c>
    </row>
    <row r="8" spans="1:7" ht="15.75" customHeight="1">
      <c r="A8" s="9" t="s">
        <v>17</v>
      </c>
      <c r="B8" s="1" t="str">
        <f ca="1">IFERROR(__xludf.DUMMYFUNCTION("""COMPUTED_VALUE"""),"6/12-6/16")</f>
        <v>6/12-6/16</v>
      </c>
      <c r="C8" s="1" t="str">
        <f ca="1">IFERROR(__xludf.DUMMYFUNCTION("""COMPUTED_VALUE"""),"6-8 Create to Escape (Apocalypse)")</f>
        <v>6-8 Create to Escape (Apocalypse)</v>
      </c>
      <c r="D8" s="1" t="str">
        <f ca="1">IFERROR(__xludf.DUMMYFUNCTION("""COMPUTED_VALUE"""),"68Y2.1")</f>
        <v>68Y2.1</v>
      </c>
      <c r="E8" s="1">
        <f ca="1">IFERROR(__xludf.DUMMYFUNCTION("""COMPUTED_VALUE"""),20)</f>
        <v>20</v>
      </c>
      <c r="F8">
        <v>10</v>
      </c>
      <c r="G8">
        <f t="shared" ca="1" si="0"/>
        <v>10</v>
      </c>
    </row>
    <row r="9" spans="1:7" ht="15.75" customHeight="1">
      <c r="A9" s="1" t="s">
        <v>18</v>
      </c>
      <c r="B9" s="1" t="str">
        <f ca="1">IFERROR(__xludf.DUMMYFUNCTION("IMPORTRANGE(""https://docs.google.com/spreadsheets/d/1AsZy72h7xUTqWa7wjz3ACUsj0M7S8vJSpi0PW2seuoA/edit#gid=1259022429"",""Mason ISD!A2:D3"")"),"6/12-6/16")</f>
        <v>6/12-6/16</v>
      </c>
      <c r="C9" s="1" t="str">
        <f ca="1">IFERROR(__xludf.DUMMYFUNCTION("""COMPUTED_VALUE"""),"3-5 Camp Mayday (Apocalypse)")</f>
        <v>3-5 Camp Mayday (Apocalypse)</v>
      </c>
      <c r="D9" s="1" t="str">
        <f ca="1">IFERROR(__xludf.DUMMYFUNCTION("""COMPUTED_VALUE"""),"35Y2.1")</f>
        <v>35Y2.1</v>
      </c>
      <c r="E9" s="1">
        <f ca="1">IFERROR(__xludf.DUMMYFUNCTION("""COMPUTED_VALUE"""),30)</f>
        <v>30</v>
      </c>
      <c r="F9">
        <v>2</v>
      </c>
      <c r="G9">
        <f t="shared" ca="1" si="0"/>
        <v>28</v>
      </c>
    </row>
    <row r="10" spans="1:7" ht="15.75" customHeight="1">
      <c r="A10" s="1" t="s">
        <v>20</v>
      </c>
      <c r="B10" s="1" t="str">
        <f ca="1">IFERROR(__xludf.DUMMYFUNCTION("IMPORTRANGE(""https://docs.google.com/spreadsheets/d/1AsZy72h7xUTqWa7wjz3ACUsj0M7S8vJSpi0PW2seuoA/edit#gid=1259022429"",""SAISD (CAST)!A2:D3"")"),"6/12-6/16")</f>
        <v>6/12-6/16</v>
      </c>
      <c r="C10" s="1" t="str">
        <f ca="1">IFERROR(__xludf.DUMMYFUNCTION("""COMPUTED_VALUE"""),"3-5 Camp Mayday (Apocalypse)")</f>
        <v>3-5 Camp Mayday (Apocalypse)</v>
      </c>
      <c r="D10" s="1" t="str">
        <f ca="1">IFERROR(__xludf.DUMMYFUNCTION("""COMPUTED_VALUE"""),"35Y2.1")</f>
        <v>35Y2.1</v>
      </c>
      <c r="E10" s="1">
        <f ca="1">IFERROR(__xludf.DUMMYFUNCTION("""COMPUTED_VALUE"""),25)</f>
        <v>25</v>
      </c>
      <c r="F10">
        <v>2</v>
      </c>
      <c r="G10">
        <f t="shared" ca="1" si="0"/>
        <v>23</v>
      </c>
    </row>
    <row r="11" spans="1:7" ht="15.75" customHeight="1">
      <c r="A11" s="9" t="s">
        <v>21</v>
      </c>
      <c r="B11" s="1" t="str">
        <f ca="1">IFERROR(__xludf.DUMMYFUNCTION("IMPORTRANGE(""https://docs.google.com/spreadsheets/d/1AsZy72h7xUTqWa7wjz3ACUsj0M7S8vJSpi0PW2seuoA/edit#gid=1259022429"",""San Marcos CISD!A2:D6"")"),"6/12-6/16")</f>
        <v>6/12-6/16</v>
      </c>
      <c r="C11" s="1" t="str">
        <f ca="1">IFERROR(__xludf.DUMMYFUNCTION("""COMPUTED_VALUE"""),"3-5 Camp Mayday (Apocalypse)")</f>
        <v>3-5 Camp Mayday (Apocalypse)</v>
      </c>
      <c r="D11" s="1" t="str">
        <f ca="1">IFERROR(__xludf.DUMMYFUNCTION("""COMPUTED_VALUE"""),"35Y2.1")</f>
        <v>35Y2.1</v>
      </c>
      <c r="E11" s="1">
        <f ca="1">IFERROR(__xludf.DUMMYFUNCTION("""COMPUTED_VALUE"""),30)</f>
        <v>30</v>
      </c>
      <c r="F11">
        <v>0</v>
      </c>
      <c r="G11">
        <f t="shared" ca="1" si="0"/>
        <v>30</v>
      </c>
    </row>
    <row r="12" spans="1:7" ht="15.75" customHeight="1">
      <c r="A12" s="9" t="s">
        <v>21</v>
      </c>
      <c r="B12" s="1" t="str">
        <f ca="1">IFERROR(__xludf.DUMMYFUNCTION("""COMPUTED_VALUE"""),"6/12-6/16")</f>
        <v>6/12-6/16</v>
      </c>
      <c r="C12" s="1" t="str">
        <f ca="1">IFERROR(__xludf.DUMMYFUNCTION("""COMPUTED_VALUE"""),"9-10 Climate")</f>
        <v>9-10 Climate</v>
      </c>
      <c r="D12" s="1" t="str">
        <f ca="1">IFERROR(__xludf.DUMMYFUNCTION("""COMPUTED_VALUE"""),"HSCC.1")</f>
        <v>HSCC.1</v>
      </c>
      <c r="E12" s="1">
        <f ca="1">IFERROR(__xludf.DUMMYFUNCTION("""COMPUTED_VALUE"""),10)</f>
        <v>10</v>
      </c>
      <c r="F12">
        <v>0</v>
      </c>
      <c r="G12">
        <f t="shared" ca="1" si="0"/>
        <v>10</v>
      </c>
    </row>
    <row r="13" spans="1:7" ht="15.75" customHeight="1">
      <c r="A13" s="9" t="s">
        <v>23</v>
      </c>
      <c r="B13" s="1" t="str">
        <f ca="1">IFERROR(__xludf.DUMMYFUNCTION("IMPORTRANGE(""https://docs.google.com/spreadsheets/d/1AsZy72h7xUTqWa7wjz3ACUsj0M7S8vJSpi0PW2seuoA/edit#gid=1259022429"",""Seguin ISD (TLU)!A2:D4"")"),"6/12-6/16")</f>
        <v>6/12-6/16</v>
      </c>
      <c r="C13" s="1" t="str">
        <f ca="1">IFERROR(__xludf.DUMMYFUNCTION("""COMPUTED_VALUE"""),"3-5 Camp Mayday (Apocalypse)")</f>
        <v>3-5 Camp Mayday (Apocalypse)</v>
      </c>
      <c r="D13" s="1" t="str">
        <f ca="1">IFERROR(__xludf.DUMMYFUNCTION("""COMPUTED_VALUE"""),"35Y2.1")</f>
        <v>35Y2.1</v>
      </c>
      <c r="E13" s="1">
        <f ca="1">IFERROR(__xludf.DUMMYFUNCTION("""COMPUTED_VALUE"""),26)</f>
        <v>26</v>
      </c>
      <c r="F13">
        <v>0</v>
      </c>
      <c r="G13">
        <f t="shared" ca="1" si="0"/>
        <v>26</v>
      </c>
    </row>
    <row r="14" spans="1:7" ht="15.75" customHeight="1">
      <c r="A14" s="9" t="s">
        <v>24</v>
      </c>
      <c r="B14" s="1" t="str">
        <f ca="1">IFERROR(__xludf.DUMMYFUNCTION("IMPORTRANGE(""https://docs.google.com/spreadsheets/d/1AsZy72h7xUTqWa7wjz3ACUsj0M7S8vJSpi0PW2seuoA/edit#gid=1259022429"",""South San ISD!A2:D3"")"),"6/12-6/16")</f>
        <v>6/12-6/16</v>
      </c>
      <c r="C14" s="1" t="str">
        <f ca="1">IFERROR(__xludf.DUMMYFUNCTION("""COMPUTED_VALUE"""),"3-5 Camp Mayday (Apocalypse)")</f>
        <v>3-5 Camp Mayday (Apocalypse)</v>
      </c>
      <c r="D14" s="1" t="str">
        <f ca="1">IFERROR(__xludf.DUMMYFUNCTION("""COMPUTED_VALUE"""),"35Y2.1")</f>
        <v>35Y2.1</v>
      </c>
      <c r="E14" s="1">
        <f ca="1">IFERROR(__xludf.DUMMYFUNCTION("""COMPUTED_VALUE"""),19)</f>
        <v>19</v>
      </c>
      <c r="F14">
        <v>8</v>
      </c>
      <c r="G14">
        <f t="shared" ca="1" si="0"/>
        <v>11</v>
      </c>
    </row>
    <row r="15" spans="1:7" ht="15.75" customHeight="1">
      <c r="A15" s="9" t="s">
        <v>26</v>
      </c>
      <c r="B15" s="1" t="str">
        <f ca="1">IFERROR(__xludf.DUMMYFUNCTION("IMPORTRANGE(""https://docs.google.com/spreadsheets/d/1AsZy72h7xUTqWa7wjz3ACUsj0M7S8vJSpi0PW2seuoA/edit#gid=1259022429"",""South Texas College!A2:D3"")"),"6/12-6/16")</f>
        <v>6/12-6/16</v>
      </c>
      <c r="C15" s="1" t="str">
        <f ca="1">IFERROR(__xludf.DUMMYFUNCTION("""COMPUTED_VALUE"""),"3-5 Camp Mayday (Apocalypse)")</f>
        <v>3-5 Camp Mayday (Apocalypse)</v>
      </c>
      <c r="D15" s="1" t="str">
        <f ca="1">IFERROR(__xludf.DUMMYFUNCTION("""COMPUTED_VALUE"""),"35Y1.1")</f>
        <v>35Y1.1</v>
      </c>
      <c r="E15" s="1">
        <f ca="1">IFERROR(__xludf.DUMMYFUNCTION("""COMPUTED_VALUE"""),30)</f>
        <v>30</v>
      </c>
      <c r="F15">
        <v>1</v>
      </c>
      <c r="G15">
        <f t="shared" ca="1" si="0"/>
        <v>29</v>
      </c>
    </row>
    <row r="16" spans="1:7" ht="15.75" customHeight="1">
      <c r="A16" s="1" t="s">
        <v>29</v>
      </c>
      <c r="B16" s="1" t="str">
        <f ca="1">IFERROR(__xludf.DUMMYFUNCTION("IMPORTRANGE(""https://docs.google.com/spreadsheets/d/1AsZy72h7xUTqWa7wjz3ACUsj0M7S8vJSpi0PW2seuoA/edit#gid=1259022429"",""Victoria ISD!A2:D3"")"),"6/12-6/16")</f>
        <v>6/12-6/16</v>
      </c>
      <c r="C16" s="1" t="str">
        <f ca="1">IFERROR(__xludf.DUMMYFUNCTION("""COMPUTED_VALUE"""),"6-8 Create to Escape (Apocalypse)")</f>
        <v>6-8 Create to Escape (Apocalypse)</v>
      </c>
      <c r="D16" s="1" t="str">
        <f ca="1">IFERROR(__xludf.DUMMYFUNCTION("""COMPUTED_VALUE"""),"68Y2.1")</f>
        <v>68Y2.1</v>
      </c>
      <c r="E16" s="1">
        <f ca="1">IFERROR(__xludf.DUMMYFUNCTION("""COMPUTED_VALUE"""),19)</f>
        <v>19</v>
      </c>
      <c r="F16">
        <v>0</v>
      </c>
      <c r="G16">
        <f t="shared" ca="1" si="0"/>
        <v>19</v>
      </c>
    </row>
    <row r="17" spans="1:7" ht="15.75" customHeight="1">
      <c r="A17" s="9" t="s">
        <v>6</v>
      </c>
      <c r="B17" s="1" t="str">
        <f ca="1">IFERROR(__xludf.DUMMYFUNCTION("""COMPUTED_VALUE"""),"6/19-6/23")</f>
        <v>6/19-6/23</v>
      </c>
      <c r="C17" s="1" t="str">
        <f ca="1">IFERROR(__xludf.DUMMYFUNCTION("""COMPUTED_VALUE"""),"3-5 Camp Mayday (Apocalypse)")</f>
        <v>3-5 Camp Mayday (Apocalypse)</v>
      </c>
      <c r="D17" s="1" t="str">
        <f ca="1">IFERROR(__xludf.DUMMYFUNCTION("""COMPUTED_VALUE"""),"35Y2.2")</f>
        <v>35Y2.2</v>
      </c>
      <c r="E17" s="1">
        <f ca="1">IFERROR(__xludf.DUMMYFUNCTION("""COMPUTED_VALUE"""),30)</f>
        <v>30</v>
      </c>
      <c r="F17">
        <v>0</v>
      </c>
      <c r="G17">
        <f t="shared" ca="1" si="0"/>
        <v>30</v>
      </c>
    </row>
    <row r="18" spans="1:7" ht="15.75" customHeight="1">
      <c r="A18" s="1" t="s">
        <v>8</v>
      </c>
      <c r="B18" s="1" t="str">
        <f ca="1">IFERROR(__xludf.DUMMYFUNCTION("IMPORTRANGE(""https://docs.google.com/spreadsheets/d/1AsZy72h7xUTqWa7wjz3ACUsj0M7S8vJSpi0PW2seuoA/edit#gid=1259022429"",""East Central ISD!A2:D3"")"),"6/19-6/23")</f>
        <v>6/19-6/23</v>
      </c>
      <c r="C18" s="1" t="str">
        <f ca="1">IFERROR(__xludf.DUMMYFUNCTION("""COMPUTED_VALUE"""),"3-5 Secret Agent Academy (Spies)")</f>
        <v>3-5 Secret Agent Academy (Spies)</v>
      </c>
      <c r="D18" s="1" t="str">
        <f ca="1">IFERROR(__xludf.DUMMYFUNCTION("""COMPUTED_VALUE"""),"35Y1.1")</f>
        <v>35Y1.1</v>
      </c>
      <c r="E18" s="1">
        <f ca="1">IFERROR(__xludf.DUMMYFUNCTION("""COMPUTED_VALUE"""),30)</f>
        <v>30</v>
      </c>
      <c r="F18">
        <v>11</v>
      </c>
      <c r="G18">
        <f t="shared" ca="1" si="0"/>
        <v>19</v>
      </c>
    </row>
    <row r="19" spans="1:7" ht="15.75" customHeight="1">
      <c r="A19" s="1" t="s">
        <v>12</v>
      </c>
      <c r="B19" s="1" t="str">
        <f ca="1">IFERROR(__xludf.DUMMYFUNCTION("""COMPUTED_VALUE"""),"6/19-6/23")</f>
        <v>6/19-6/23</v>
      </c>
      <c r="C19" s="1" t="str">
        <f ca="1">IFERROR(__xludf.DUMMYFUNCTION("""COMPUTED_VALUE"""),"11-12 Climate")</f>
        <v>11-12 Climate</v>
      </c>
      <c r="D19" s="1" t="str">
        <f ca="1">IFERROR(__xludf.DUMMYFUNCTION("""COMPUTED_VALUE"""),"HSCC.2")</f>
        <v>HSCC.2</v>
      </c>
      <c r="E19" s="1">
        <f ca="1">IFERROR(__xludf.DUMMYFUNCTION("""COMPUTED_VALUE"""),10)</f>
        <v>10</v>
      </c>
      <c r="F19">
        <v>0</v>
      </c>
      <c r="G19">
        <f t="shared" ca="1" si="0"/>
        <v>10</v>
      </c>
    </row>
    <row r="20" spans="1:7" ht="15.75" customHeight="1">
      <c r="A20" s="1" t="s">
        <v>14</v>
      </c>
      <c r="B20" s="1" t="str">
        <f ca="1">IFERROR(__xludf.DUMMYFUNCTION("""COMPUTED_VALUE"""),"6/19-6/23")</f>
        <v>6/19-6/23</v>
      </c>
      <c r="C20" s="1" t="str">
        <f ca="1">IFERROR(__xludf.DUMMYFUNCTION("""COMPUTED_VALUE"""),"6-8 Create to Escape (Apocalypse)")</f>
        <v>6-8 Create to Escape (Apocalypse)</v>
      </c>
      <c r="D20" s="1" t="str">
        <f ca="1">IFERROR(__xludf.DUMMYFUNCTION("""COMPUTED_VALUE"""),"68Y2.1")</f>
        <v>68Y2.1</v>
      </c>
      <c r="E20" s="1">
        <f ca="1">IFERROR(__xludf.DUMMYFUNCTION("""COMPUTED_VALUE"""),16)</f>
        <v>16</v>
      </c>
      <c r="F20">
        <v>5</v>
      </c>
      <c r="G20">
        <f t="shared" ca="1" si="0"/>
        <v>11</v>
      </c>
    </row>
    <row r="21" spans="1:7" ht="15.75" customHeight="1">
      <c r="A21" s="9" t="s">
        <v>17</v>
      </c>
      <c r="B21" s="1" t="str">
        <f ca="1">IFERROR(__xludf.DUMMYFUNCTION("""COMPUTED_VALUE"""),"6/19-6/23")</f>
        <v>6/19-6/23</v>
      </c>
      <c r="C21" s="1" t="str">
        <f ca="1">IFERROR(__xludf.DUMMYFUNCTION("""COMPUTED_VALUE"""),"3-5 Camp Mayday (Apocalypse)")</f>
        <v>3-5 Camp Mayday (Apocalypse)</v>
      </c>
      <c r="D21" s="1" t="str">
        <f ca="1">IFERROR(__xludf.DUMMYFUNCTION("""COMPUTED_VALUE"""),"35Y2.2")</f>
        <v>35Y2.2</v>
      </c>
      <c r="E21" s="1">
        <f ca="1">IFERROR(__xludf.DUMMYFUNCTION("""COMPUTED_VALUE"""),30)</f>
        <v>30</v>
      </c>
      <c r="F21">
        <v>0</v>
      </c>
      <c r="G21">
        <f t="shared" ca="1" si="0"/>
        <v>30</v>
      </c>
    </row>
    <row r="22" spans="1:7" ht="15.75" customHeight="1">
      <c r="A22" s="9" t="s">
        <v>18</v>
      </c>
      <c r="B22" s="1" t="str">
        <f ca="1">IFERROR(__xludf.DUMMYFUNCTION("""COMPUTED_VALUE"""),"6/19-6/23")</f>
        <v>6/19-6/23</v>
      </c>
      <c r="C22" s="1" t="str">
        <f ca="1">IFERROR(__xludf.DUMMYFUNCTION("""COMPUTED_VALUE"""),"6-8 Create to Escape (Apocalypse)")</f>
        <v>6-8 Create to Escape (Apocalypse)</v>
      </c>
      <c r="D22" s="1" t="str">
        <f ca="1">IFERROR(__xludf.DUMMYFUNCTION("""COMPUTED_VALUE"""),"68Y2.1")</f>
        <v>68Y2.1</v>
      </c>
      <c r="E22" s="1">
        <f ca="1">IFERROR(__xludf.DUMMYFUNCTION("""COMPUTED_VALUE"""),26)</f>
        <v>26</v>
      </c>
      <c r="F22">
        <v>4</v>
      </c>
      <c r="G22">
        <f t="shared" ca="1" si="0"/>
        <v>22</v>
      </c>
    </row>
    <row r="23" spans="1:7" ht="15.75" customHeight="1">
      <c r="A23" s="9" t="s">
        <v>20</v>
      </c>
      <c r="B23" s="1" t="str">
        <f ca="1">IFERROR(__xludf.DUMMYFUNCTION("""COMPUTED_VALUE"""),"6/19-6/23")</f>
        <v>6/19-6/23</v>
      </c>
      <c r="C23" s="1" t="str">
        <f ca="1">IFERROR(__xludf.DUMMYFUNCTION("""COMPUTED_VALUE"""),"6-8 Create to Escape (Apocalypse)")</f>
        <v>6-8 Create to Escape (Apocalypse)</v>
      </c>
      <c r="D23" s="1" t="str">
        <f ca="1">IFERROR(__xludf.DUMMYFUNCTION("""COMPUTED_VALUE"""),"68Y2.1")</f>
        <v>68Y2.1</v>
      </c>
      <c r="E23" s="1">
        <f ca="1">IFERROR(__xludf.DUMMYFUNCTION("""COMPUTED_VALUE"""),23)</f>
        <v>23</v>
      </c>
      <c r="F23">
        <v>7</v>
      </c>
      <c r="G23">
        <f t="shared" ca="1" si="0"/>
        <v>16</v>
      </c>
    </row>
    <row r="24" spans="1:7" ht="15.75" customHeight="1">
      <c r="A24" s="9" t="s">
        <v>21</v>
      </c>
      <c r="B24" s="1" t="str">
        <f ca="1">IFERROR(__xludf.DUMMYFUNCTION("""COMPUTED_VALUE"""),"6/19-6/23")</f>
        <v>6/19-6/23</v>
      </c>
      <c r="C24" s="1" t="str">
        <f ca="1">IFERROR(__xludf.DUMMYFUNCTION("""COMPUTED_VALUE"""),"6-8 Create to Escape (Apocalypse)")</f>
        <v>6-8 Create to Escape (Apocalypse)</v>
      </c>
      <c r="D24" s="1" t="str">
        <f ca="1">IFERROR(__xludf.DUMMYFUNCTION("""COMPUTED_VALUE"""),"68Y2.1")</f>
        <v>68Y2.1</v>
      </c>
      <c r="E24" s="1">
        <f ca="1">IFERROR(__xludf.DUMMYFUNCTION("""COMPUTED_VALUE"""),26)</f>
        <v>26</v>
      </c>
      <c r="F24">
        <v>3</v>
      </c>
      <c r="G24">
        <f t="shared" ca="1" si="0"/>
        <v>23</v>
      </c>
    </row>
    <row r="25" spans="1:7" ht="15.75" customHeight="1">
      <c r="A25" s="9" t="s">
        <v>21</v>
      </c>
      <c r="B25" s="1" t="str">
        <f ca="1">IFERROR(__xludf.DUMMYFUNCTION("""COMPUTED_VALUE"""),"6/19-6/23")</f>
        <v>6/19-6/23</v>
      </c>
      <c r="C25" s="1" t="str">
        <f ca="1">IFERROR(__xludf.DUMMYFUNCTION("""COMPUTED_VALUE"""),"11-12 Climate")</f>
        <v>11-12 Climate</v>
      </c>
      <c r="D25" s="1" t="str">
        <f ca="1">IFERROR(__xludf.DUMMYFUNCTION("""COMPUTED_VALUE"""),"HSCC.2")</f>
        <v>HSCC.2</v>
      </c>
      <c r="E25" s="1">
        <f ca="1">IFERROR(__xludf.DUMMYFUNCTION("""COMPUTED_VALUE"""),5)</f>
        <v>5</v>
      </c>
      <c r="F25">
        <v>0</v>
      </c>
      <c r="G25">
        <f t="shared" ca="1" si="0"/>
        <v>5</v>
      </c>
    </row>
    <row r="26" spans="1:7" ht="15.75" customHeight="1">
      <c r="A26" s="9" t="s">
        <v>22</v>
      </c>
      <c r="B26" s="1" t="str">
        <f ca="1">IFERROR(__xludf.DUMMYFUNCTION("IMPORTRANGE(""https://docs.google.com/spreadsheets/d/1AsZy72h7xUTqWa7wjz3ACUsj0M7S8vJSpi0PW2seuoA/edit#gid=1259022429"",""Science Mill!A2:D2"")"),"6/19-6/23")</f>
        <v>6/19-6/23</v>
      </c>
      <c r="C26" s="1" t="str">
        <f ca="1">IFERROR(__xludf.DUMMYFUNCTION("""COMPUTED_VALUE"""),"Science Outside")</f>
        <v>Science Outside</v>
      </c>
      <c r="D26" s="1" t="str">
        <f ca="1">IFERROR(__xludf.DUMMYFUNCTION("""COMPUTED_VALUE"""),"38SO.1")</f>
        <v>38SO.1</v>
      </c>
      <c r="E26" s="1">
        <f ca="1">IFERROR(__xludf.DUMMYFUNCTION("""COMPUTED_VALUE"""),20)</f>
        <v>20</v>
      </c>
      <c r="F26">
        <v>0</v>
      </c>
      <c r="G26">
        <f t="shared" ca="1" si="0"/>
        <v>20</v>
      </c>
    </row>
    <row r="27" spans="1:7" ht="15.75" customHeight="1">
      <c r="A27" s="9" t="s">
        <v>23</v>
      </c>
      <c r="B27" s="1" t="str">
        <f ca="1">IFERROR(__xludf.DUMMYFUNCTION("""COMPUTED_VALUE"""),"6/19-6/23")</f>
        <v>6/19-6/23</v>
      </c>
      <c r="C27" s="1" t="str">
        <f ca="1">IFERROR(__xludf.DUMMYFUNCTION("""COMPUTED_VALUE"""),"3-5 Camp Mayday (Apocalypse)")</f>
        <v>3-5 Camp Mayday (Apocalypse)</v>
      </c>
      <c r="D27" s="1" t="str">
        <f ca="1">IFERROR(__xludf.DUMMYFUNCTION("""COMPUTED_VALUE"""),"35Y2.2")</f>
        <v>35Y2.2</v>
      </c>
      <c r="E27" s="1">
        <f ca="1">IFERROR(__xludf.DUMMYFUNCTION("""COMPUTED_VALUE"""),24)</f>
        <v>24</v>
      </c>
      <c r="F27">
        <v>3</v>
      </c>
      <c r="G27">
        <f t="shared" ca="1" si="0"/>
        <v>21</v>
      </c>
    </row>
    <row r="28" spans="1:7" ht="15.75" customHeight="1">
      <c r="A28" s="9" t="s">
        <v>24</v>
      </c>
      <c r="B28" s="1" t="str">
        <f ca="1">IFERROR(__xludf.DUMMYFUNCTION("""COMPUTED_VALUE"""),"6/19-6/23")</f>
        <v>6/19-6/23</v>
      </c>
      <c r="C28" s="1" t="str">
        <f ca="1">IFERROR(__xludf.DUMMYFUNCTION("""COMPUTED_VALUE"""),"6-8 Create to Escape (Apocalypse)")</f>
        <v>6-8 Create to Escape (Apocalypse)</v>
      </c>
      <c r="D28" s="1" t="str">
        <f ca="1">IFERROR(__xludf.DUMMYFUNCTION("""COMPUTED_VALUE"""),"68Y2.1")</f>
        <v>68Y2.1</v>
      </c>
      <c r="E28" s="1">
        <f ca="1">IFERROR(__xludf.DUMMYFUNCTION("""COMPUTED_VALUE"""),12)</f>
        <v>12</v>
      </c>
      <c r="G28">
        <f t="shared" ca="1" si="0"/>
        <v>12</v>
      </c>
    </row>
    <row r="29" spans="1:7" ht="15.75" customHeight="1">
      <c r="A29" s="1" t="s">
        <v>25</v>
      </c>
      <c r="B29" s="1" t="str">
        <f ca="1">IFERROR(__xludf.DUMMYFUNCTION("IMPORTRANGE(""https://docs.google.com/spreadsheets/d/1AsZy72h7xUTqWa7wjz3ACUsj0M7S8vJSpi0PW2seuoA/edit#gid=1259022429"",""Southwest ISD SWISD!A2:D3"")"),"6/19-6/23")</f>
        <v>6/19-6/23</v>
      </c>
      <c r="C29" s="1" t="str">
        <f ca="1">IFERROR(__xludf.DUMMYFUNCTION("""COMPUTED_VALUE"""),"9-10 Climate")</f>
        <v>9-10 Climate</v>
      </c>
      <c r="D29" s="1" t="str">
        <f ca="1">IFERROR(__xludf.DUMMYFUNCTION("""COMPUTED_VALUE"""),"HSCC.1")</f>
        <v>HSCC.1</v>
      </c>
      <c r="E29" s="1">
        <f ca="1">IFERROR(__xludf.DUMMYFUNCTION("""COMPUTED_VALUE"""),12)</f>
        <v>12</v>
      </c>
      <c r="F29">
        <v>6</v>
      </c>
      <c r="G29">
        <f t="shared" ca="1" si="0"/>
        <v>6</v>
      </c>
    </row>
    <row r="30" spans="1:7" ht="15.75" customHeight="1">
      <c r="A30" s="9" t="s">
        <v>26</v>
      </c>
      <c r="B30" s="1" t="str">
        <f ca="1">IFERROR(__xludf.DUMMYFUNCTION("""COMPUTED_VALUE"""),"6/19-6/23")</f>
        <v>6/19-6/23</v>
      </c>
      <c r="C30" s="1" t="str">
        <f ca="1">IFERROR(__xludf.DUMMYFUNCTION("""COMPUTED_VALUE"""),"6-8 Create to Escape (Apocalypse)")</f>
        <v>6-8 Create to Escape (Apocalypse)</v>
      </c>
      <c r="D30" s="1" t="str">
        <f ca="1">IFERROR(__xludf.DUMMYFUNCTION("""COMPUTED_VALUE"""),"68Y1.1")</f>
        <v>68Y1.1</v>
      </c>
      <c r="E30" s="1">
        <f ca="1">IFERROR(__xludf.DUMMYFUNCTION("""COMPUTED_VALUE"""),30)</f>
        <v>30</v>
      </c>
      <c r="F30">
        <v>0</v>
      </c>
      <c r="G30">
        <f t="shared" ca="1" si="0"/>
        <v>30</v>
      </c>
    </row>
    <row r="31" spans="1:7" ht="15.75" customHeight="1">
      <c r="A31" s="9" t="s">
        <v>28</v>
      </c>
      <c r="B31" s="1" t="str">
        <f ca="1">IFERROR(__xludf.DUMMYFUNCTION("IMPORTRANGE(""https://docs.google.com/spreadsheets/d/1AsZy72h7xUTqWa7wjz3ACUsj0M7S8vJSpi0PW2seuoA/edit#gid=1259022429"",""Uvalde!A2:D3"")"),"6/19-6/23")</f>
        <v>6/19-6/23</v>
      </c>
      <c r="C31" s="1" t="str">
        <f ca="1">IFERROR(__xludf.DUMMYFUNCTION("""COMPUTED_VALUE"""),"6-8 Agents of Innovation (Spies)")</f>
        <v>6-8 Agents of Innovation (Spies)</v>
      </c>
      <c r="D31" s="1" t="str">
        <f ca="1">IFERROR(__xludf.DUMMYFUNCTION("""COMPUTED_VALUE"""),"68Y1.1")</f>
        <v>68Y1.1</v>
      </c>
      <c r="E31" s="1">
        <v>8</v>
      </c>
      <c r="F31">
        <v>0</v>
      </c>
      <c r="G31">
        <f t="shared" si="0"/>
        <v>8</v>
      </c>
    </row>
    <row r="32" spans="1:7" ht="15.75" customHeight="1">
      <c r="A32" s="1" t="s">
        <v>29</v>
      </c>
      <c r="B32" s="1" t="str">
        <f ca="1">IFERROR(__xludf.DUMMYFUNCTION("""COMPUTED_VALUE"""),"6/19-6/23")</f>
        <v>6/19-6/23</v>
      </c>
      <c r="C32" s="1" t="str">
        <f ca="1">IFERROR(__xludf.DUMMYFUNCTION("""COMPUTED_VALUE"""),"6-8 Create to Escape (Apocalypse)")</f>
        <v>6-8 Create to Escape (Apocalypse)</v>
      </c>
      <c r="D32" s="1" t="str">
        <f ca="1">IFERROR(__xludf.DUMMYFUNCTION("""COMPUTED_VALUE"""),"68Y2.2")</f>
        <v>68Y2.2</v>
      </c>
      <c r="E32" s="1">
        <v>30</v>
      </c>
      <c r="F32">
        <v>0</v>
      </c>
      <c r="G32">
        <f t="shared" si="0"/>
        <v>30</v>
      </c>
    </row>
    <row r="33" spans="1:5" ht="15.75" customHeight="1">
      <c r="A33" s="1" t="s">
        <v>8</v>
      </c>
      <c r="B33" s="1" t="str">
        <f ca="1">IFERROR(__xludf.DUMMYFUNCTION("""COMPUTED_VALUE"""),"6/26-6/30")</f>
        <v>6/26-6/30</v>
      </c>
      <c r="C33" s="1" t="str">
        <f ca="1">IFERROR(__xludf.DUMMYFUNCTION("""COMPUTED_VALUE"""),"3-5 Secret Agent Academy (Spies)")</f>
        <v>3-5 Secret Agent Academy (Spies)</v>
      </c>
      <c r="D33" s="1" t="str">
        <f ca="1">IFERROR(__xludf.DUMMYFUNCTION("""COMPUTED_VALUE"""),"35Y1.2")</f>
        <v>35Y1.2</v>
      </c>
      <c r="E33" s="1">
        <f ca="1">IFERROR(__xludf.DUMMYFUNCTION("""COMPUTED_VALUE"""),30)</f>
        <v>30</v>
      </c>
    </row>
    <row r="34" spans="1:5" ht="15.75" customHeight="1">
      <c r="A34" s="1" t="s">
        <v>16</v>
      </c>
      <c r="B34" s="1" t="str">
        <f ca="1">IFERROR(__xludf.DUMMYFUNCTION("""COMPUTED_VALUE"""),"6/26-6/30")</f>
        <v>6/26-6/30</v>
      </c>
      <c r="C34" s="1" t="str">
        <f ca="1">IFERROR(__xludf.DUMMYFUNCTION("""COMPUTED_VALUE"""),"3-5 Camp Mayday (Apocalypse)")</f>
        <v>3-5 Camp Mayday (Apocalypse)</v>
      </c>
      <c r="D34" s="1" t="str">
        <f ca="1">IFERROR(__xludf.DUMMYFUNCTION("""COMPUTED_VALUE"""),"35Y2.2")</f>
        <v>35Y2.2</v>
      </c>
      <c r="E34" s="1">
        <f ca="1">IFERROR(__xludf.DUMMYFUNCTION("""COMPUTED_VALUE"""),25)</f>
        <v>25</v>
      </c>
    </row>
    <row r="35" spans="1:5" ht="15.75" customHeight="1">
      <c r="A35" s="9" t="s">
        <v>21</v>
      </c>
      <c r="B35" s="1" t="str">
        <f ca="1">IFERROR(__xludf.DUMMYFUNCTION("""COMPUTED_VALUE"""),"6/26-6/30")</f>
        <v>6/26-6/30</v>
      </c>
      <c r="C35" s="1" t="str">
        <f ca="1">IFERROR(__xludf.DUMMYFUNCTION("""COMPUTED_VALUE"""),"6-8 Create to Escape (Apocalypse)")</f>
        <v>6-8 Create to Escape (Apocalypse)</v>
      </c>
      <c r="D35" s="1" t="str">
        <f ca="1">IFERROR(__xludf.DUMMYFUNCTION("""COMPUTED_VALUE"""),"68Y2.2")</f>
        <v>68Y2.2</v>
      </c>
      <c r="E35" s="1">
        <f ca="1">IFERROR(__xludf.DUMMYFUNCTION("""COMPUTED_VALUE"""),26)</f>
        <v>26</v>
      </c>
    </row>
    <row r="36" spans="1:5" ht="15.75" customHeight="1">
      <c r="A36" s="9" t="s">
        <v>23</v>
      </c>
      <c r="B36" s="1" t="str">
        <f ca="1">IFERROR(__xludf.DUMMYFUNCTION("""COMPUTED_VALUE"""),"6/26-6/30")</f>
        <v>6/26-6/30</v>
      </c>
      <c r="C36" s="1" t="str">
        <f ca="1">IFERROR(__xludf.DUMMYFUNCTION("""COMPUTED_VALUE"""),"6-8 Create to Escape (Apocalypse)")</f>
        <v>6-8 Create to Escape (Apocalypse)</v>
      </c>
      <c r="D36" s="1" t="str">
        <f ca="1">IFERROR(__xludf.DUMMYFUNCTION("""COMPUTED_VALUE"""),"68Y2.1")</f>
        <v>68Y2.1</v>
      </c>
      <c r="E36" s="1">
        <f ca="1">IFERROR(__xludf.DUMMYFUNCTION("""COMPUTED_VALUE"""),11)</f>
        <v>11</v>
      </c>
    </row>
    <row r="37" spans="1:5" ht="15.75" customHeight="1">
      <c r="A37" s="1" t="s">
        <v>25</v>
      </c>
      <c r="B37" s="1" t="str">
        <f ca="1">IFERROR(__xludf.DUMMYFUNCTION("""COMPUTED_VALUE"""),"6/26-6/30")</f>
        <v>6/26-6/30</v>
      </c>
      <c r="C37" s="1" t="str">
        <f ca="1">IFERROR(__xludf.DUMMYFUNCTION("""COMPUTED_VALUE"""),"11-12 Climate")</f>
        <v>11-12 Climate</v>
      </c>
      <c r="D37" s="1" t="str">
        <f ca="1">IFERROR(__xludf.DUMMYFUNCTION("""COMPUTED_VALUE"""),"HSCC.2")</f>
        <v>HSCC.2</v>
      </c>
      <c r="E37" s="1">
        <f ca="1">IFERROR(__xludf.DUMMYFUNCTION("""COMPUTED_VALUE"""),18)</f>
        <v>18</v>
      </c>
    </row>
    <row r="38" spans="1:5" ht="15.75" customHeight="1">
      <c r="A38" s="9" t="s">
        <v>28</v>
      </c>
      <c r="B38" s="1" t="str">
        <f ca="1">IFERROR(__xludf.DUMMYFUNCTION("""COMPUTED_VALUE"""),"6/26-6/30")</f>
        <v>6/26-6/30</v>
      </c>
      <c r="C38" s="1" t="str">
        <f ca="1">IFERROR(__xludf.DUMMYFUNCTION("""COMPUTED_VALUE"""),"6-8 Agents of Innovation (Spies)")</f>
        <v>6-8 Agents of Innovation (Spies)</v>
      </c>
      <c r="D38" s="1" t="str">
        <f ca="1">IFERROR(__xludf.DUMMYFUNCTION("""COMPUTED_VALUE"""),"68Y1.2")</f>
        <v>68Y1.2</v>
      </c>
      <c r="E38" s="1">
        <f ca="1">IFERROR(__xludf.DUMMYFUNCTION("""COMPUTED_VALUE"""),0)</f>
        <v>0</v>
      </c>
    </row>
    <row r="39" spans="1:5" ht="15.75" customHeight="1">
      <c r="A39" s="1" t="s">
        <v>7</v>
      </c>
      <c r="B39" s="1" t="str">
        <f ca="1">IFERROR(__xludf.DUMMYFUNCTION("IMPORTRANGE(""https://docs.google.com/spreadsheets/d/1AsZy72h7xUTqWa7wjz3ACUsj0M7S8vJSpi0PW2seuoA/edit#gid=1259022429"",""Carthage ISD/Panola College!A2:D3"")"),"7/10-7/14")</f>
        <v>7/10-7/14</v>
      </c>
      <c r="C39" s="1" t="str">
        <f ca="1">IFERROR(__xludf.DUMMYFUNCTION("""COMPUTED_VALUE"""),"3-5 Camp Mayday (Apocalypse)")</f>
        <v>3-5 Camp Mayday (Apocalypse)</v>
      </c>
      <c r="D39" s="1" t="str">
        <f ca="1">IFERROR(__xludf.DUMMYFUNCTION("""COMPUTED_VALUE"""),"35Y2.1")</f>
        <v>35Y2.1</v>
      </c>
      <c r="E39" s="1">
        <f ca="1">IFERROR(__xludf.DUMMYFUNCTION("""COMPUTED_VALUE"""),29)</f>
        <v>29</v>
      </c>
    </row>
    <row r="40" spans="1:5" ht="15.75" customHeight="1">
      <c r="A40" s="1" t="s">
        <v>11</v>
      </c>
      <c r="B40" s="1" t="str">
        <f ca="1">IFERROR(__xludf.DUMMYFUNCTION("IMPORTRANGE(""https://docs.google.com/spreadsheets/d/1AsZy72h7xUTqWa7wjz3ACUsj0M7S8vJSpi0PW2seuoA/edit#gid=1259022429"",""Georgetown ISD!A2:D3"")"),"7/10-7/14")</f>
        <v>7/10-7/14</v>
      </c>
      <c r="C40" s="1" t="str">
        <f ca="1">IFERROR(__xludf.DUMMYFUNCTION("""COMPUTED_VALUE"""),"3-5 Camp Mayday (Apocalypse)")</f>
        <v>3-5 Camp Mayday (Apocalypse)</v>
      </c>
      <c r="D40" s="1" t="str">
        <f ca="1">IFERROR(__xludf.DUMMYFUNCTION("""COMPUTED_VALUE"""),"35Y2.1")</f>
        <v>35Y2.1</v>
      </c>
      <c r="E40" s="1">
        <f ca="1">IFERROR(__xludf.DUMMYFUNCTION("""COMPUTED_VALUE"""),31)</f>
        <v>31</v>
      </c>
    </row>
    <row r="41" spans="1:5" ht="15.75" customHeight="1">
      <c r="A41" s="1" t="s">
        <v>13</v>
      </c>
      <c r="B41" s="1" t="str">
        <f ca="1">IFERROR(__xludf.DUMMYFUNCTION("""COMPUTED_VALUE"""),"7/10-7/14")</f>
        <v>7/10-7/14</v>
      </c>
      <c r="C41" s="1" t="str">
        <f ca="1">IFERROR(__xludf.DUMMYFUNCTION("""COMPUTED_VALUE"""),"6-8 Create to Escape (Apocalypse)")</f>
        <v>6-8 Create to Escape (Apocalypse)</v>
      </c>
      <c r="D41" s="1" t="str">
        <f ca="1">IFERROR(__xludf.DUMMYFUNCTION("""COMPUTED_VALUE"""),"68Y2.2")</f>
        <v>68Y2.2</v>
      </c>
      <c r="E41" s="1">
        <f ca="1">IFERROR(__xludf.DUMMYFUNCTION("""COMPUTED_VALUE"""),34)</f>
        <v>34</v>
      </c>
    </row>
    <row r="42" spans="1:5" ht="15.75" customHeight="1">
      <c r="A42" s="1" t="s">
        <v>15</v>
      </c>
      <c r="B42" s="10" t="str">
        <f ca="1">IFERROR(__xludf.DUMMYFUNCTION("IMPORTRANGE(""https://docs.google.com/spreadsheets/d/1AsZy72h7xUTqWa7wjz3ACUsj0M7S8vJSpi0PW2seuoA/edit#gid=1259022429"",""Liberty-Eylau ISD!A2:D5"")"),"7/10-7/14")</f>
        <v>7/10-7/14</v>
      </c>
      <c r="C42" s="1" t="str">
        <f ca="1">IFERROR(__xludf.DUMMYFUNCTION("""COMPUTED_VALUE"""),"3-5 Camp Mayday (Apocalypse)")</f>
        <v>3-5 Camp Mayday (Apocalypse)</v>
      </c>
      <c r="D42" s="1" t="str">
        <f ca="1">IFERROR(__xludf.DUMMYFUNCTION("""COMPUTED_VALUE"""),"35Y2.1")</f>
        <v>35Y2.1</v>
      </c>
      <c r="E42" s="1">
        <f ca="1">IFERROR(__xludf.DUMMYFUNCTION("""COMPUTED_VALUE"""),31)</f>
        <v>31</v>
      </c>
    </row>
    <row r="43" spans="1:5" ht="15.75" customHeight="1">
      <c r="A43" s="1" t="s">
        <v>15</v>
      </c>
      <c r="B43" s="1" t="str">
        <f ca="1">IFERROR(__xludf.DUMMYFUNCTION("""COMPUTED_VALUE"""),"7/10-7/14")</f>
        <v>7/10-7/14</v>
      </c>
      <c r="C43" s="1" t="str">
        <f ca="1">IFERROR(__xludf.DUMMYFUNCTION("""COMPUTED_VALUE"""),"3-5 Camp Mayday (Apocalypse)")</f>
        <v>3-5 Camp Mayday (Apocalypse)</v>
      </c>
      <c r="D43" s="1" t="str">
        <f ca="1">IFERROR(__xludf.DUMMYFUNCTION("""COMPUTED_VALUE"""),"35Y2.2")</f>
        <v>35Y2.2</v>
      </c>
      <c r="E43" s="1">
        <f ca="1">IFERROR(__xludf.DUMMYFUNCTION("""COMPUTED_VALUE"""),30)</f>
        <v>30</v>
      </c>
    </row>
    <row r="44" spans="1:5" ht="15.75" customHeight="1">
      <c r="A44" s="9" t="s">
        <v>19</v>
      </c>
      <c r="B44" s="1" t="str">
        <f ca="1">IFERROR(__xludf.DUMMYFUNCTION("IMPORTRANGE(""https://docs.google.com/spreadsheets/d/1AsZy72h7xUTqWa7wjz3ACUsj0M7S8vJSpi0PW2seuoA/edit#gid=1259022429"",""Redwater ISD!A2:D3"")"),"7/10-7/14")</f>
        <v>7/10-7/14</v>
      </c>
      <c r="C44" s="1" t="str">
        <f ca="1">IFERROR(__xludf.DUMMYFUNCTION("""COMPUTED_VALUE"""),"3-5 Secret Agent Academy (Spies)")</f>
        <v>3-5 Secret Agent Academy (Spies)</v>
      </c>
      <c r="D44" s="1" t="str">
        <f ca="1">IFERROR(__xludf.DUMMYFUNCTION("""COMPUTED_VALUE"""),"35Y1.1")</f>
        <v>35Y1.1</v>
      </c>
      <c r="E44" s="1">
        <f ca="1">IFERROR(__xludf.DUMMYFUNCTION("""COMPUTED_VALUE"""),34)</f>
        <v>34</v>
      </c>
    </row>
    <row r="45" spans="1:5" ht="15.75" customHeight="1">
      <c r="A45" s="1" t="s">
        <v>7</v>
      </c>
      <c r="B45" s="1" t="str">
        <f ca="1">IFERROR(__xludf.DUMMYFUNCTION("""COMPUTED_VALUE"""),"7/17-7/21")</f>
        <v>7/17-7/21</v>
      </c>
      <c r="C45" s="1" t="str">
        <f ca="1">IFERROR(__xludf.DUMMYFUNCTION("""COMPUTED_VALUE"""),"6-8 Create to Escape (Apocalypse)")</f>
        <v>6-8 Create to Escape (Apocalypse)</v>
      </c>
      <c r="D45" s="1" t="str">
        <f ca="1">IFERROR(__xludf.DUMMYFUNCTION("""COMPUTED_VALUE"""),"68Y2.1")</f>
        <v>68Y2.1</v>
      </c>
      <c r="E45" s="1">
        <f ca="1">IFERROR(__xludf.DUMMYFUNCTION("""COMPUTED_VALUE"""),9)</f>
        <v>9</v>
      </c>
    </row>
    <row r="46" spans="1:5" ht="15.75" customHeight="1">
      <c r="A46" s="1" t="s">
        <v>9</v>
      </c>
      <c r="B46" s="1" t="str">
        <f ca="1">IFERROR(__xludf.DUMMYFUNCTION("IMPORTRANGE(""https://docs.google.com/spreadsheets/d/1AsZy72h7xUTqWa7wjz3ACUsj0M7S8vJSpi0PW2seuoA/edit#gid=1259022429"",""EnCompass Resources for Learning!A2:D3"")"),"7/17-7/21")</f>
        <v>7/17-7/21</v>
      </c>
      <c r="C46" s="1" t="str">
        <f ca="1">IFERROR(__xludf.DUMMYFUNCTION("""COMPUTED_VALUE"""),"6-8 Agents of Innovation (Spies)")</f>
        <v>6-8 Agents of Innovation (Spies)</v>
      </c>
      <c r="D46" s="1" t="str">
        <f ca="1">IFERROR(__xludf.DUMMYFUNCTION("""COMPUTED_VALUE"""),"68Y1.1")</f>
        <v>68Y1.1</v>
      </c>
      <c r="E46" s="1">
        <f ca="1">IFERROR(__xludf.DUMMYFUNCTION("""COMPUTED_VALUE"""),30)</f>
        <v>30</v>
      </c>
    </row>
    <row r="47" spans="1:5" ht="15.75" customHeight="1">
      <c r="A47" s="1" t="s">
        <v>11</v>
      </c>
      <c r="B47" s="1" t="str">
        <f ca="1">IFERROR(__xludf.DUMMYFUNCTION("""COMPUTED_VALUE"""),"7/17-7/21")</f>
        <v>7/17-7/21</v>
      </c>
      <c r="C47" s="1" t="str">
        <f ca="1">IFERROR(__xludf.DUMMYFUNCTION("""COMPUTED_VALUE"""),"6-8 Create to Escape (Apocalypse)")</f>
        <v>6-8 Create to Escape (Apocalypse)</v>
      </c>
      <c r="D47" s="1" t="str">
        <f ca="1">IFERROR(__xludf.DUMMYFUNCTION("""COMPUTED_VALUE"""),"68Y2.1")</f>
        <v>68Y2.1</v>
      </c>
      <c r="E47" s="1">
        <f ca="1">IFERROR(__xludf.DUMMYFUNCTION("""COMPUTED_VALUE"""),8)</f>
        <v>8</v>
      </c>
    </row>
    <row r="48" spans="1:5" ht="15.75" customHeight="1">
      <c r="A48" s="1" t="s">
        <v>15</v>
      </c>
      <c r="B48" s="1" t="str">
        <f ca="1">IFERROR(__xludf.DUMMYFUNCTION("""COMPUTED_VALUE"""),"7/17-7/21")</f>
        <v>7/17-7/21</v>
      </c>
      <c r="C48" s="1" t="str">
        <f ca="1">IFERROR(__xludf.DUMMYFUNCTION("""COMPUTED_VALUE"""),"6-8 Create to Escape (Apocalypse)")</f>
        <v>6-8 Create to Escape (Apocalypse)</v>
      </c>
      <c r="D48" s="1" t="str">
        <f ca="1">IFERROR(__xludf.DUMMYFUNCTION("""COMPUTED_VALUE"""),"68Y2.1")</f>
        <v>68Y2.1</v>
      </c>
      <c r="E48" s="1">
        <f ca="1">IFERROR(__xludf.DUMMYFUNCTION("""COMPUTED_VALUE"""),30)</f>
        <v>30</v>
      </c>
    </row>
    <row r="49" spans="1:5" ht="15.75" customHeight="1">
      <c r="A49" s="1" t="s">
        <v>15</v>
      </c>
      <c r="B49" s="1" t="str">
        <f ca="1">IFERROR(__xludf.DUMMYFUNCTION("""COMPUTED_VALUE"""),"7/17-7/21")</f>
        <v>7/17-7/21</v>
      </c>
      <c r="C49" s="1" t="str">
        <f ca="1">IFERROR(__xludf.DUMMYFUNCTION("""COMPUTED_VALUE"""),"6-8 Create to Escape (Apocalypse)")</f>
        <v>6-8 Create to Escape (Apocalypse)</v>
      </c>
      <c r="D49" s="1" t="str">
        <f ca="1">IFERROR(__xludf.DUMMYFUNCTION("""COMPUTED_VALUE"""),"68Y2.2")</f>
        <v>68Y2.2</v>
      </c>
      <c r="E49" s="1">
        <f ca="1">IFERROR(__xludf.DUMMYFUNCTION("""COMPUTED_VALUE"""),27)</f>
        <v>27</v>
      </c>
    </row>
    <row r="50" spans="1:5" ht="15.75" customHeight="1">
      <c r="A50" s="9" t="s">
        <v>19</v>
      </c>
      <c r="B50" s="1" t="str">
        <f ca="1">IFERROR(__xludf.DUMMYFUNCTION("""COMPUTED_VALUE"""),"7/17-7/21")</f>
        <v>7/17-7/21</v>
      </c>
      <c r="C50" s="1" t="str">
        <f ca="1">IFERROR(__xludf.DUMMYFUNCTION("""COMPUTED_VALUE"""),"6-8 Agents of Innovation (Spies)")</f>
        <v>6-8 Agents of Innovation (Spies)</v>
      </c>
      <c r="D50" s="1" t="str">
        <f ca="1">IFERROR(__xludf.DUMMYFUNCTION("""COMPUTED_VALUE"""),"68Y1.1")</f>
        <v>68Y1.1</v>
      </c>
      <c r="E50" s="1">
        <f ca="1">IFERROR(__xludf.DUMMYFUNCTION("""COMPUTED_VALUE"""),18)</f>
        <v>18</v>
      </c>
    </row>
    <row r="51" spans="1:5" ht="15.75" customHeight="1">
      <c r="A51" s="1" t="s">
        <v>9</v>
      </c>
      <c r="B51" s="1" t="str">
        <f ca="1">IFERROR(__xludf.DUMMYFUNCTION("""COMPUTED_VALUE"""),"7/24-7/28")</f>
        <v>7/24-7/28</v>
      </c>
      <c r="C51" s="1" t="str">
        <f ca="1">IFERROR(__xludf.DUMMYFUNCTION("""COMPUTED_VALUE"""),"6-8 Agents of Innovation (Spies)")</f>
        <v>6-8 Agents of Innovation (Spies)</v>
      </c>
      <c r="D51" s="1" t="str">
        <f ca="1">IFERROR(__xludf.DUMMYFUNCTION("""COMPUTED_VALUE"""),"68Y1.2")</f>
        <v>68Y1.2</v>
      </c>
      <c r="E51" s="1">
        <f ca="1">IFERROR(__xludf.DUMMYFUNCTION("""COMPUTED_VALUE"""),30)</f>
        <v>30</v>
      </c>
    </row>
    <row r="52" spans="1:5" ht="15.75" customHeight="1">
      <c r="A52" s="1" t="s">
        <v>27</v>
      </c>
      <c r="B52" s="1" t="str">
        <f ca="1">IFERROR(__xludf.DUMMYFUNCTION("IMPORTRANGE(""https://docs.google.com/spreadsheets/d/1AsZy72h7xUTqWa7wjz3ACUsj0M7S8vJSpi0PW2seuoA/edit#gid=1259022429"",""Texas Tech University!A2:D2"")"),"7/24-7/28")</f>
        <v>7/24-7/28</v>
      </c>
      <c r="C52" s="1" t="str">
        <f ca="1">IFERROR(__xludf.DUMMYFUNCTION("""COMPUTED_VALUE"""),"3-5 Secret Agent Academy (Spies)")</f>
        <v>3-5 Secret Agent Academy (Spies)</v>
      </c>
      <c r="D52" s="1" t="str">
        <f ca="1">IFERROR(__xludf.DUMMYFUNCTION("""COMPUTED_VALUE"""),"35Y1.1")</f>
        <v>35Y1.1</v>
      </c>
      <c r="E52" s="1">
        <f ca="1">IFERROR(__xludf.DUMMYFUNCTION("""COMPUTED_VALUE"""),30)</f>
        <v>30</v>
      </c>
    </row>
  </sheetData>
  <sortState xmlns:xlrd2="http://schemas.microsoft.com/office/spreadsheetml/2017/richdata2" ref="A2:F52">
    <sortCondition ref="B1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8.6640625" customWidth="1"/>
    <col min="3" max="3" width="21.1640625" customWidth="1"/>
    <col min="4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3" t="s">
        <v>36</v>
      </c>
      <c r="C2" s="14" t="s">
        <v>37</v>
      </c>
      <c r="D2" s="15">
        <v>30</v>
      </c>
    </row>
    <row r="3" spans="1:4" ht="15.75" customHeight="1">
      <c r="A3" s="12" t="s">
        <v>38</v>
      </c>
      <c r="B3" s="16" t="s">
        <v>36</v>
      </c>
      <c r="C3" s="17" t="s">
        <v>39</v>
      </c>
      <c r="D3" s="15">
        <v>30</v>
      </c>
    </row>
    <row r="4" spans="1:4" ht="15.75" customHeight="1">
      <c r="A4" s="15"/>
      <c r="B4" s="15"/>
      <c r="C4" s="15" t="s">
        <v>40</v>
      </c>
      <c r="D4" s="15">
        <f>SUM(D2:D3)</f>
        <v>60</v>
      </c>
    </row>
  </sheetData>
  <dataValidations count="2">
    <dataValidation type="list" allowBlank="1" sqref="B2:B3" xr:uid="{00000000-0002-0000-02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200-000001000000}">
      <formula1>"6/12-6/16,6/19-6/23,6/26-6/30,7/3-7/7,7/10-7/14,7/17-7/21,7/24-7/28,7/31-8/4"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41</v>
      </c>
      <c r="B2" s="18" t="s">
        <v>36</v>
      </c>
      <c r="C2" s="19" t="s">
        <v>37</v>
      </c>
      <c r="D2" s="15">
        <v>29</v>
      </c>
    </row>
    <row r="3" spans="1:4" ht="15.75" customHeight="1">
      <c r="A3" s="12" t="s">
        <v>42</v>
      </c>
      <c r="B3" s="16" t="s">
        <v>43</v>
      </c>
      <c r="C3" s="17" t="s">
        <v>44</v>
      </c>
      <c r="D3" s="15">
        <v>9</v>
      </c>
    </row>
    <row r="4" spans="1:4" ht="15.75" customHeight="1">
      <c r="A4" s="15"/>
      <c r="B4" s="15"/>
      <c r="C4" s="15" t="s">
        <v>40</v>
      </c>
      <c r="D4" s="15">
        <f>SUM(D2:D3)</f>
        <v>38</v>
      </c>
    </row>
  </sheetData>
  <dataValidations count="2">
    <dataValidation type="list" allowBlank="1" sqref="B2:B3" xr:uid="{00000000-0002-0000-03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3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38</v>
      </c>
      <c r="B2" s="18" t="s">
        <v>45</v>
      </c>
      <c r="C2" s="19" t="s">
        <v>46</v>
      </c>
      <c r="D2" s="15">
        <v>30</v>
      </c>
    </row>
    <row r="3" spans="1:4" ht="15.75" customHeight="1">
      <c r="A3" s="12" t="s">
        <v>47</v>
      </c>
      <c r="B3" s="16" t="s">
        <v>45</v>
      </c>
      <c r="C3" s="17" t="s">
        <v>48</v>
      </c>
      <c r="D3" s="15">
        <v>30</v>
      </c>
    </row>
    <row r="4" spans="1:4" ht="15.75" customHeight="1">
      <c r="A4" s="15"/>
      <c r="B4" s="15"/>
      <c r="C4" s="15" t="s">
        <v>40</v>
      </c>
      <c r="D4" s="15">
        <f>SUM(D2:D3)</f>
        <v>60</v>
      </c>
    </row>
  </sheetData>
  <dataValidations count="2">
    <dataValidation type="list" allowBlank="1" sqref="B2:B3" xr:uid="{00000000-0002-0000-04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4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42</v>
      </c>
      <c r="B2" s="18" t="s">
        <v>49</v>
      </c>
      <c r="C2" s="19" t="s">
        <v>50</v>
      </c>
      <c r="D2" s="15">
        <v>30</v>
      </c>
    </row>
    <row r="3" spans="1:4" ht="15.75" customHeight="1">
      <c r="A3" s="12" t="s">
        <v>51</v>
      </c>
      <c r="B3" s="16" t="s">
        <v>49</v>
      </c>
      <c r="C3" s="17" t="s">
        <v>52</v>
      </c>
      <c r="D3" s="15">
        <v>30</v>
      </c>
    </row>
    <row r="4" spans="1:4" ht="15.75" customHeight="1">
      <c r="A4" s="15"/>
      <c r="B4" s="15"/>
      <c r="C4" s="15" t="s">
        <v>40</v>
      </c>
      <c r="D4" s="15">
        <f>SUM(D2:D3)</f>
        <v>60</v>
      </c>
    </row>
  </sheetData>
  <dataValidations count="2">
    <dataValidation type="list" allowBlank="1" sqref="B2:B3" xr:uid="{00000000-0002-0000-05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5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41</v>
      </c>
      <c r="B2" s="18" t="s">
        <v>36</v>
      </c>
      <c r="C2" s="19" t="s">
        <v>37</v>
      </c>
      <c r="D2" s="15">
        <v>31</v>
      </c>
    </row>
    <row r="3" spans="1:4" ht="15.75" customHeight="1">
      <c r="A3" s="12" t="s">
        <v>42</v>
      </c>
      <c r="B3" s="16" t="s">
        <v>43</v>
      </c>
      <c r="C3" s="17" t="s">
        <v>44</v>
      </c>
      <c r="D3" s="15">
        <v>8</v>
      </c>
    </row>
    <row r="4" spans="1:4" ht="15.75" customHeight="1">
      <c r="A4" s="15"/>
      <c r="B4" s="15"/>
      <c r="C4" s="15" t="s">
        <v>40</v>
      </c>
      <c r="D4" s="15">
        <f>SUM(D2:D3)</f>
        <v>39</v>
      </c>
    </row>
  </sheetData>
  <dataValidations count="2">
    <dataValidation type="list" allowBlank="1" sqref="B2:B3" xr:uid="{00000000-0002-0000-06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6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/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8" t="s">
        <v>53</v>
      </c>
      <c r="C2" s="1" t="s">
        <v>54</v>
      </c>
      <c r="D2" s="15">
        <v>14</v>
      </c>
    </row>
    <row r="3" spans="1:4" ht="15.75" customHeight="1">
      <c r="A3" s="12" t="s">
        <v>38</v>
      </c>
      <c r="B3" s="16" t="s">
        <v>55</v>
      </c>
      <c r="C3" s="1" t="s">
        <v>56</v>
      </c>
      <c r="D3" s="15">
        <v>10</v>
      </c>
    </row>
    <row r="4" spans="1:4" ht="15.75" customHeight="1">
      <c r="A4" s="15"/>
      <c r="B4" s="15"/>
      <c r="C4" s="15" t="s">
        <v>40</v>
      </c>
      <c r="D4" s="15">
        <f>SUM(D2:D3)</f>
        <v>24</v>
      </c>
    </row>
  </sheetData>
  <dataValidations count="2">
    <dataValidation type="list" allowBlank="1" sqref="B2:B3" xr:uid="{00000000-0002-0000-07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7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20"/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8" t="s">
        <v>43</v>
      </c>
      <c r="C2" s="1" t="s">
        <v>44</v>
      </c>
      <c r="D2" s="15">
        <v>27</v>
      </c>
    </row>
    <row r="3" spans="1:4" ht="15.75" customHeight="1">
      <c r="A3" s="12" t="s">
        <v>41</v>
      </c>
      <c r="B3" s="16" t="s">
        <v>43</v>
      </c>
      <c r="C3" s="1" t="s">
        <v>57</v>
      </c>
      <c r="D3" s="15">
        <v>34</v>
      </c>
    </row>
    <row r="4" spans="1:4" ht="15.75" customHeight="1">
      <c r="A4" s="15"/>
      <c r="B4" s="15"/>
      <c r="C4" s="15" t="s">
        <v>40</v>
      </c>
      <c r="D4" s="15">
        <f>SUM(D2:D3)</f>
        <v>61</v>
      </c>
    </row>
  </sheetData>
  <dataValidations count="2">
    <dataValidation type="list" allowBlank="1" sqref="B2:B3" xr:uid="{00000000-0002-0000-08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8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/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8" t="s">
        <v>36</v>
      </c>
      <c r="C2" s="19" t="s">
        <v>37</v>
      </c>
      <c r="D2" s="15">
        <v>23</v>
      </c>
    </row>
    <row r="3" spans="1:4" ht="15.75" customHeight="1">
      <c r="A3" s="12" t="s">
        <v>38</v>
      </c>
      <c r="B3" s="16" t="s">
        <v>43</v>
      </c>
      <c r="C3" s="17" t="s">
        <v>44</v>
      </c>
      <c r="D3" s="15">
        <v>16</v>
      </c>
    </row>
    <row r="4" spans="1:4" ht="15.75" customHeight="1">
      <c r="A4" s="15"/>
      <c r="B4" s="15"/>
      <c r="C4" s="15" t="s">
        <v>40</v>
      </c>
      <c r="D4" s="15">
        <f>SUM(D2:D3)</f>
        <v>39</v>
      </c>
    </row>
  </sheetData>
  <dataValidations count="2">
    <dataValidation type="list" allowBlank="1" sqref="B2:B3" xr:uid="{00000000-0002-0000-09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9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6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>
        <v>27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41</v>
      </c>
      <c r="B2" s="12" t="s">
        <v>36</v>
      </c>
      <c r="C2" s="21" t="s">
        <v>37</v>
      </c>
      <c r="D2" s="15">
        <v>31</v>
      </c>
    </row>
    <row r="3" spans="1:4" ht="15.75" customHeight="1">
      <c r="A3" s="12" t="s">
        <v>41</v>
      </c>
      <c r="B3" s="12" t="s">
        <v>36</v>
      </c>
      <c r="C3" s="21" t="s">
        <v>39</v>
      </c>
      <c r="D3" s="15">
        <v>30</v>
      </c>
    </row>
    <row r="4" spans="1:4" ht="15.75" customHeight="1">
      <c r="A4" s="12" t="s">
        <v>42</v>
      </c>
      <c r="B4" s="12" t="s">
        <v>43</v>
      </c>
      <c r="C4" s="21" t="s">
        <v>44</v>
      </c>
      <c r="D4" s="15">
        <v>30</v>
      </c>
    </row>
    <row r="5" spans="1:4" ht="15.75" customHeight="1">
      <c r="A5" s="12" t="s">
        <v>42</v>
      </c>
      <c r="B5" s="12" t="s">
        <v>43</v>
      </c>
      <c r="C5" s="21" t="s">
        <v>57</v>
      </c>
      <c r="D5" s="15">
        <v>27</v>
      </c>
    </row>
    <row r="6" spans="1:4" ht="15.75" customHeight="1">
      <c r="C6" s="1" t="s">
        <v>40</v>
      </c>
      <c r="D6" s="1">
        <f>SUM(D2:D5)</f>
        <v>118</v>
      </c>
    </row>
  </sheetData>
  <dataValidations count="2">
    <dataValidation type="list" allowBlank="1" sqref="B2:B5" xr:uid="{00000000-0002-0000-0A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5" xr:uid="{00000000-0002-0000-0A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2" t="s">
        <v>36</v>
      </c>
      <c r="C2" s="21" t="s">
        <v>37</v>
      </c>
      <c r="D2" s="15">
        <v>23</v>
      </c>
    </row>
    <row r="3" spans="1:4" ht="15.75" customHeight="1">
      <c r="A3" s="12" t="s">
        <v>47</v>
      </c>
      <c r="B3" s="12" t="s">
        <v>36</v>
      </c>
      <c r="C3" s="21" t="s">
        <v>39</v>
      </c>
      <c r="D3" s="15">
        <v>25</v>
      </c>
    </row>
    <row r="4" spans="1:4" ht="15.75" customHeight="1">
      <c r="C4" s="15" t="s">
        <v>40</v>
      </c>
      <c r="D4" s="15">
        <f>SUM(D2:D3)</f>
        <v>48</v>
      </c>
    </row>
  </sheetData>
  <dataValidations count="2">
    <dataValidation type="list" allowBlank="1" sqref="B2:B3" xr:uid="{00000000-0002-0000-0B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B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8" t="s">
        <v>35</v>
      </c>
      <c r="B2" s="18" t="s">
        <v>36</v>
      </c>
      <c r="C2" s="19" t="s">
        <v>37</v>
      </c>
      <c r="D2" s="15">
        <v>29</v>
      </c>
    </row>
    <row r="3" spans="1:4" ht="15.75" customHeight="1">
      <c r="A3" s="16" t="s">
        <v>38</v>
      </c>
      <c r="B3" s="16" t="s">
        <v>36</v>
      </c>
      <c r="C3" s="17" t="s">
        <v>39</v>
      </c>
      <c r="D3" s="15">
        <v>30</v>
      </c>
    </row>
    <row r="4" spans="1:4" ht="15.75" customHeight="1">
      <c r="A4" s="13" t="s">
        <v>35</v>
      </c>
      <c r="B4" s="13" t="s">
        <v>43</v>
      </c>
      <c r="C4" s="22" t="s">
        <v>44</v>
      </c>
      <c r="D4" s="15">
        <v>20</v>
      </c>
    </row>
    <row r="5" spans="1:4" ht="15.75" customHeight="1">
      <c r="C5" s="1" t="s">
        <v>40</v>
      </c>
      <c r="D5" s="1">
        <f>SUM(D2:D4)</f>
        <v>79</v>
      </c>
    </row>
  </sheetData>
  <dataValidations count="2">
    <dataValidation type="list" allowBlank="1" sqref="B2:B4" xr:uid="{00000000-0002-0000-0C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4" xr:uid="{00000000-0002-0000-0C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2" t="s">
        <v>36</v>
      </c>
      <c r="C2" s="15" t="s">
        <v>37</v>
      </c>
      <c r="D2" s="15">
        <v>30</v>
      </c>
    </row>
    <row r="3" spans="1:4" ht="15.75" customHeight="1">
      <c r="A3" s="12" t="s">
        <v>38</v>
      </c>
      <c r="B3" s="12" t="s">
        <v>43</v>
      </c>
      <c r="C3" s="15" t="s">
        <v>44</v>
      </c>
      <c r="D3" s="15">
        <v>26</v>
      </c>
    </row>
    <row r="4" spans="1:4" ht="15.75" customHeight="1">
      <c r="A4" s="15"/>
      <c r="B4" s="15"/>
      <c r="C4" s="15" t="s">
        <v>40</v>
      </c>
      <c r="D4" s="15">
        <f>SUM(D2:D3)</f>
        <v>56</v>
      </c>
    </row>
  </sheetData>
  <dataValidations count="2">
    <dataValidation type="list" allowBlank="1" sqref="B2:B3" xr:uid="{00000000-0002-0000-0D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D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8" t="s">
        <v>41</v>
      </c>
      <c r="B2" s="18" t="s">
        <v>45</v>
      </c>
      <c r="C2" s="19" t="s">
        <v>46</v>
      </c>
      <c r="D2" s="15">
        <v>34</v>
      </c>
    </row>
    <row r="3" spans="1:4" ht="15.75" customHeight="1">
      <c r="A3" s="16" t="s">
        <v>42</v>
      </c>
      <c r="B3" s="16" t="s">
        <v>49</v>
      </c>
      <c r="C3" s="17" t="s">
        <v>50</v>
      </c>
      <c r="D3" s="15">
        <v>18</v>
      </c>
    </row>
    <row r="4" spans="1:4" ht="15.75" customHeight="1">
      <c r="C4" s="1" t="s">
        <v>40</v>
      </c>
      <c r="D4" s="1">
        <f>SUM(D2:D3)</f>
        <v>52</v>
      </c>
    </row>
  </sheetData>
  <dataValidations count="2">
    <dataValidation type="list" allowBlank="1" sqref="B2:B3" xr:uid="{00000000-0002-0000-0E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E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8" t="s">
        <v>35</v>
      </c>
      <c r="B2" s="12" t="s">
        <v>36</v>
      </c>
      <c r="C2" s="19" t="s">
        <v>46</v>
      </c>
      <c r="D2" s="15">
        <v>30</v>
      </c>
    </row>
    <row r="3" spans="1:4" ht="15.75" customHeight="1">
      <c r="A3" s="16" t="s">
        <v>38</v>
      </c>
      <c r="B3" s="12" t="s">
        <v>43</v>
      </c>
      <c r="C3" s="17" t="s">
        <v>50</v>
      </c>
      <c r="D3" s="15">
        <v>30</v>
      </c>
    </row>
    <row r="4" spans="1:4" ht="15.75" customHeight="1">
      <c r="C4" s="15" t="s">
        <v>40</v>
      </c>
      <c r="D4" s="15">
        <f>SUM(D2:D3)</f>
        <v>60</v>
      </c>
    </row>
  </sheetData>
  <dataValidations count="2">
    <dataValidation type="list" allowBlank="1" sqref="B2:B3" xr:uid="{00000000-0002-0000-0F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0F00-000001000000}">
      <formula1>"6/12-6/16,6/19-6/23,6/26-6/30,7/3-7/7,7/10-7/14,7/17-7/21,7/24-7/28,7/31-8/4"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2" t="s">
        <v>36</v>
      </c>
      <c r="C2" s="15" t="s">
        <v>37</v>
      </c>
      <c r="D2" s="15">
        <v>25</v>
      </c>
    </row>
    <row r="3" spans="1:4" ht="15.75" customHeight="1">
      <c r="A3" s="12" t="s">
        <v>38</v>
      </c>
      <c r="B3" s="12" t="s">
        <v>43</v>
      </c>
      <c r="C3" s="23" t="s">
        <v>44</v>
      </c>
      <c r="D3" s="15">
        <v>23</v>
      </c>
    </row>
    <row r="4" spans="1:4" ht="15.75" customHeight="1">
      <c r="A4" s="15"/>
      <c r="B4" s="15"/>
      <c r="C4" s="15" t="s">
        <v>40</v>
      </c>
      <c r="D4" s="15">
        <f>SUM(D2:D3)</f>
        <v>48</v>
      </c>
    </row>
  </sheetData>
  <dataValidations count="2">
    <dataValidation type="list" allowBlank="1" sqref="B2:B3" xr:uid="{00000000-0002-0000-10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10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7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24"/>
      <c r="B1" s="11" t="s">
        <v>32</v>
      </c>
      <c r="C1" s="11" t="s">
        <v>33</v>
      </c>
      <c r="D1" s="11" t="s">
        <v>58</v>
      </c>
    </row>
    <row r="2" spans="1:4" ht="15.75" customHeight="1">
      <c r="A2" s="12" t="s">
        <v>35</v>
      </c>
      <c r="B2" s="12" t="s">
        <v>36</v>
      </c>
      <c r="C2" s="21" t="s">
        <v>37</v>
      </c>
      <c r="D2" s="12">
        <v>30</v>
      </c>
    </row>
    <row r="3" spans="1:4" ht="15.75" customHeight="1">
      <c r="A3" s="12" t="s">
        <v>38</v>
      </c>
      <c r="B3" s="12" t="s">
        <v>43</v>
      </c>
      <c r="C3" s="21" t="s">
        <v>44</v>
      </c>
      <c r="D3" s="12">
        <v>26</v>
      </c>
    </row>
    <row r="4" spans="1:4" ht="15.75" customHeight="1">
      <c r="A4" s="12" t="s">
        <v>47</v>
      </c>
      <c r="B4" s="12" t="s">
        <v>43</v>
      </c>
      <c r="C4" s="21" t="s">
        <v>57</v>
      </c>
      <c r="D4" s="12">
        <v>26</v>
      </c>
    </row>
    <row r="5" spans="1:4" ht="15.75" customHeight="1">
      <c r="A5" s="12" t="s">
        <v>35</v>
      </c>
      <c r="B5" s="12" t="s">
        <v>53</v>
      </c>
      <c r="C5" s="21" t="s">
        <v>54</v>
      </c>
      <c r="D5" s="12">
        <v>10</v>
      </c>
    </row>
    <row r="6" spans="1:4" ht="15.75" customHeight="1">
      <c r="A6" s="12" t="s">
        <v>38</v>
      </c>
      <c r="B6" s="12" t="s">
        <v>55</v>
      </c>
      <c r="C6" s="21" t="s">
        <v>56</v>
      </c>
      <c r="D6" s="12">
        <v>5</v>
      </c>
    </row>
    <row r="7" spans="1:4" ht="15.75" customHeight="1">
      <c r="A7" s="15"/>
      <c r="B7" s="15"/>
      <c r="C7" s="15" t="s">
        <v>40</v>
      </c>
      <c r="D7" s="15">
        <f>SUM(D2:D6)</f>
        <v>97</v>
      </c>
    </row>
  </sheetData>
  <dataValidations count="2">
    <dataValidation type="list" allowBlank="1" sqref="B2:B6" xr:uid="{00000000-0002-0000-11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6" xr:uid="{00000000-0002-0000-11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I988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  <col min="6" max="6" width="9.6640625" customWidth="1"/>
    <col min="7" max="7" width="15.1640625" customWidth="1"/>
    <col min="8" max="8" width="16.1640625" customWidth="1"/>
  </cols>
  <sheetData>
    <row r="1" spans="1:9" ht="15.75" customHeight="1">
      <c r="A1" s="11" t="s">
        <v>31</v>
      </c>
      <c r="B1" s="11" t="s">
        <v>32</v>
      </c>
      <c r="C1" s="11" t="s">
        <v>33</v>
      </c>
      <c r="D1" s="11" t="s">
        <v>34</v>
      </c>
      <c r="F1" s="11" t="s">
        <v>59</v>
      </c>
      <c r="G1" s="11" t="s">
        <v>60</v>
      </c>
      <c r="H1" s="25" t="s">
        <v>61</v>
      </c>
    </row>
    <row r="2" spans="1:9">
      <c r="A2" s="18" t="s">
        <v>38</v>
      </c>
      <c r="B2" s="18" t="s">
        <v>62</v>
      </c>
      <c r="C2" s="15" t="s">
        <v>63</v>
      </c>
      <c r="D2" s="15">
        <v>20</v>
      </c>
      <c r="F2" s="26">
        <v>10650</v>
      </c>
      <c r="G2" s="27" t="s">
        <v>64</v>
      </c>
      <c r="H2" s="28">
        <v>0</v>
      </c>
      <c r="I2" s="15">
        <v>1</v>
      </c>
    </row>
    <row r="3" spans="1:9">
      <c r="C3" s="15" t="s">
        <v>40</v>
      </c>
      <c r="D3" s="15">
        <f>SUM(D2)</f>
        <v>20</v>
      </c>
      <c r="F3" s="26">
        <v>10651</v>
      </c>
      <c r="G3" s="27" t="s">
        <v>65</v>
      </c>
      <c r="H3" s="29" t="s">
        <v>66</v>
      </c>
      <c r="I3" s="15">
        <v>2</v>
      </c>
    </row>
    <row r="4" spans="1:9">
      <c r="F4" s="26">
        <v>10714</v>
      </c>
      <c r="G4" s="27" t="s">
        <v>67</v>
      </c>
      <c r="H4" s="29" t="s">
        <v>66</v>
      </c>
      <c r="I4" s="15">
        <v>3</v>
      </c>
    </row>
    <row r="5" spans="1:9">
      <c r="F5" s="26">
        <v>10715</v>
      </c>
      <c r="G5" s="27" t="s">
        <v>68</v>
      </c>
      <c r="H5" s="28">
        <v>0</v>
      </c>
      <c r="I5" s="15">
        <v>4</v>
      </c>
    </row>
    <row r="6" spans="1:9">
      <c r="F6" s="26">
        <v>10716</v>
      </c>
      <c r="G6" s="29" t="s">
        <v>69</v>
      </c>
      <c r="H6" s="28">
        <v>75</v>
      </c>
      <c r="I6" s="15">
        <v>5</v>
      </c>
    </row>
    <row r="7" spans="1:9">
      <c r="F7" s="26">
        <v>10717</v>
      </c>
      <c r="G7" s="29" t="s">
        <v>70</v>
      </c>
      <c r="H7" s="28">
        <v>75</v>
      </c>
      <c r="I7" s="15">
        <v>6</v>
      </c>
    </row>
    <row r="8" spans="1:9">
      <c r="F8" s="26">
        <v>10972</v>
      </c>
      <c r="G8" s="27" t="s">
        <v>71</v>
      </c>
      <c r="H8" s="28">
        <v>0</v>
      </c>
      <c r="I8" s="15">
        <v>7</v>
      </c>
    </row>
    <row r="9" spans="1:9">
      <c r="F9" s="26">
        <v>10973</v>
      </c>
      <c r="G9" s="27" t="s">
        <v>72</v>
      </c>
      <c r="H9" s="28">
        <v>0</v>
      </c>
      <c r="I9" s="15">
        <v>8</v>
      </c>
    </row>
    <row r="10" spans="1:9">
      <c r="F10" s="26">
        <v>11159</v>
      </c>
      <c r="G10" s="27" t="s">
        <v>73</v>
      </c>
      <c r="H10" s="28">
        <v>0</v>
      </c>
      <c r="I10" s="15">
        <v>11</v>
      </c>
    </row>
    <row r="11" spans="1:9">
      <c r="F11" s="26">
        <v>11160</v>
      </c>
      <c r="G11" s="27" t="s">
        <v>74</v>
      </c>
      <c r="H11" s="28">
        <v>0</v>
      </c>
      <c r="I11" s="15">
        <v>12</v>
      </c>
    </row>
    <row r="12" spans="1:9">
      <c r="F12" s="26">
        <v>11236</v>
      </c>
      <c r="G12" s="27" t="s">
        <v>75</v>
      </c>
      <c r="H12" s="28">
        <v>0</v>
      </c>
      <c r="I12" s="15">
        <v>13</v>
      </c>
    </row>
    <row r="13" spans="1:9">
      <c r="F13" s="26">
        <v>11237</v>
      </c>
      <c r="G13" s="29" t="s">
        <v>76</v>
      </c>
      <c r="H13" s="28">
        <v>75</v>
      </c>
      <c r="I13" s="15">
        <v>14</v>
      </c>
    </row>
    <row r="14" spans="1:9">
      <c r="F14" s="26">
        <v>11248</v>
      </c>
      <c r="G14" s="27" t="s">
        <v>77</v>
      </c>
      <c r="H14" s="28">
        <v>0</v>
      </c>
      <c r="I14" s="15">
        <v>15</v>
      </c>
    </row>
    <row r="15" spans="1:9">
      <c r="F15" s="26">
        <v>11249</v>
      </c>
      <c r="G15" s="29" t="s">
        <v>78</v>
      </c>
      <c r="H15" s="28">
        <v>75</v>
      </c>
      <c r="I15" s="15">
        <v>16</v>
      </c>
    </row>
    <row r="16" spans="1:9">
      <c r="F16" s="26">
        <v>11250</v>
      </c>
      <c r="G16" s="29" t="s">
        <v>79</v>
      </c>
      <c r="H16" s="28">
        <v>75</v>
      </c>
      <c r="I16" s="15">
        <v>17</v>
      </c>
    </row>
    <row r="17" spans="6:9">
      <c r="F17" s="26">
        <v>11344</v>
      </c>
      <c r="G17" s="29" t="s">
        <v>80</v>
      </c>
      <c r="H17" s="30" t="s">
        <v>66</v>
      </c>
      <c r="I17" s="15">
        <v>18</v>
      </c>
    </row>
    <row r="18" spans="6:9">
      <c r="F18" s="26">
        <v>11474</v>
      </c>
      <c r="G18" s="29" t="s">
        <v>81</v>
      </c>
      <c r="H18" s="28">
        <v>75</v>
      </c>
      <c r="I18" s="15">
        <v>19</v>
      </c>
    </row>
    <row r="19" spans="6:9">
      <c r="F19" s="26">
        <v>11475</v>
      </c>
      <c r="G19" s="29" t="s">
        <v>82</v>
      </c>
      <c r="H19" s="28">
        <v>0</v>
      </c>
      <c r="I19" s="15">
        <v>20</v>
      </c>
    </row>
    <row r="20" spans="6:9">
      <c r="F20" s="26">
        <v>11476</v>
      </c>
      <c r="G20" s="27" t="s">
        <v>83</v>
      </c>
      <c r="H20" s="28">
        <v>0</v>
      </c>
      <c r="I20" s="15">
        <v>20</v>
      </c>
    </row>
    <row r="21" spans="6:9">
      <c r="F21" s="26">
        <v>11486</v>
      </c>
      <c r="G21" s="27" t="s">
        <v>84</v>
      </c>
      <c r="H21" s="28">
        <v>0</v>
      </c>
      <c r="I21" s="15">
        <v>20</v>
      </c>
    </row>
    <row r="22" spans="6:9">
      <c r="F22" s="26">
        <v>11609</v>
      </c>
      <c r="G22" s="29" t="s">
        <v>85</v>
      </c>
      <c r="H22" s="30" t="s">
        <v>66</v>
      </c>
      <c r="I22" s="15"/>
    </row>
    <row r="23" spans="6:9" ht="15.75" customHeight="1">
      <c r="H23" s="31"/>
    </row>
    <row r="24" spans="6:9" ht="15.75" customHeight="1">
      <c r="H24" s="31"/>
    </row>
    <row r="25" spans="6:9" ht="15.75" customHeight="1">
      <c r="H25" s="31"/>
    </row>
    <row r="26" spans="6:9" ht="15.75" customHeight="1">
      <c r="H26" s="31"/>
    </row>
    <row r="27" spans="6:9" ht="15.75" customHeight="1">
      <c r="H27" s="31"/>
    </row>
    <row r="28" spans="6:9" ht="15.75" customHeight="1">
      <c r="H28" s="31"/>
    </row>
    <row r="29" spans="6:9" ht="15.75" customHeight="1">
      <c r="H29" s="31"/>
    </row>
    <row r="30" spans="6:9" ht="15.75" customHeight="1">
      <c r="H30" s="31"/>
    </row>
    <row r="31" spans="6:9" ht="15.75" customHeight="1">
      <c r="H31" s="31"/>
    </row>
    <row r="32" spans="6:9" ht="15.75" customHeight="1">
      <c r="H32" s="31"/>
    </row>
    <row r="33" spans="8:8" ht="15.75" customHeight="1">
      <c r="H33" s="31"/>
    </row>
    <row r="34" spans="8:8" ht="15.75" customHeight="1">
      <c r="H34" s="31"/>
    </row>
    <row r="35" spans="8:8" ht="15.75" customHeight="1">
      <c r="H35" s="31"/>
    </row>
    <row r="36" spans="8:8" ht="15.75" customHeight="1">
      <c r="H36" s="31"/>
    </row>
    <row r="37" spans="8:8" ht="15.75" customHeight="1">
      <c r="H37" s="31"/>
    </row>
    <row r="38" spans="8:8" ht="15.75" customHeight="1">
      <c r="H38" s="31"/>
    </row>
    <row r="39" spans="8:8" ht="15.75" customHeight="1">
      <c r="H39" s="31"/>
    </row>
    <row r="40" spans="8:8" ht="15.75" customHeight="1">
      <c r="H40" s="31"/>
    </row>
    <row r="41" spans="8:8" ht="15.75" customHeight="1">
      <c r="H41" s="31"/>
    </row>
    <row r="42" spans="8:8" ht="15.75" customHeight="1">
      <c r="H42" s="31"/>
    </row>
    <row r="43" spans="8:8" ht="15.75" customHeight="1">
      <c r="H43" s="31"/>
    </row>
    <row r="44" spans="8:8" ht="15.75" customHeight="1">
      <c r="H44" s="31"/>
    </row>
    <row r="45" spans="8:8" ht="15.75" customHeight="1">
      <c r="H45" s="31"/>
    </row>
    <row r="46" spans="8:8" ht="15.75" customHeight="1">
      <c r="H46" s="31"/>
    </row>
    <row r="47" spans="8:8" ht="15.75" customHeight="1">
      <c r="H47" s="31"/>
    </row>
    <row r="48" spans="8:8" ht="15.75" customHeight="1">
      <c r="H48" s="31"/>
    </row>
    <row r="49" spans="8:8" ht="15.75" customHeight="1">
      <c r="H49" s="31"/>
    </row>
    <row r="50" spans="8:8" ht="15.75" customHeight="1">
      <c r="H50" s="31"/>
    </row>
    <row r="51" spans="8:8" ht="15.75" customHeight="1">
      <c r="H51" s="31"/>
    </row>
    <row r="52" spans="8:8" ht="15.75" customHeight="1">
      <c r="H52" s="31"/>
    </row>
    <row r="53" spans="8:8" ht="15.75" customHeight="1">
      <c r="H53" s="31"/>
    </row>
    <row r="54" spans="8:8" ht="15.75" customHeight="1">
      <c r="H54" s="31"/>
    </row>
    <row r="55" spans="8:8" ht="15.75" customHeight="1">
      <c r="H55" s="31"/>
    </row>
    <row r="56" spans="8:8" ht="15.75" customHeight="1">
      <c r="H56" s="31"/>
    </row>
    <row r="57" spans="8:8" ht="15.75" customHeight="1">
      <c r="H57" s="31"/>
    </row>
    <row r="58" spans="8:8" ht="15.75" customHeight="1">
      <c r="H58" s="31"/>
    </row>
    <row r="59" spans="8:8" ht="15.75" customHeight="1">
      <c r="H59" s="31"/>
    </row>
    <row r="60" spans="8:8" ht="15.75" customHeight="1">
      <c r="H60" s="31"/>
    </row>
    <row r="61" spans="8:8" ht="15.75" customHeight="1">
      <c r="H61" s="31"/>
    </row>
    <row r="62" spans="8:8" ht="15.75" customHeight="1">
      <c r="H62" s="31"/>
    </row>
    <row r="63" spans="8:8" ht="13">
      <c r="H63" s="31"/>
    </row>
    <row r="64" spans="8:8" ht="13">
      <c r="H64" s="31"/>
    </row>
    <row r="65" spans="8:8" ht="13">
      <c r="H65" s="31"/>
    </row>
    <row r="66" spans="8:8" ht="13">
      <c r="H66" s="31"/>
    </row>
    <row r="67" spans="8:8" ht="13">
      <c r="H67" s="31"/>
    </row>
    <row r="68" spans="8:8" ht="13">
      <c r="H68" s="31"/>
    </row>
    <row r="69" spans="8:8" ht="13">
      <c r="H69" s="31"/>
    </row>
    <row r="70" spans="8:8" ht="13">
      <c r="H70" s="31"/>
    </row>
    <row r="71" spans="8:8" ht="13">
      <c r="H71" s="31"/>
    </row>
    <row r="72" spans="8:8" ht="13">
      <c r="H72" s="31"/>
    </row>
    <row r="73" spans="8:8" ht="13">
      <c r="H73" s="31"/>
    </row>
    <row r="74" spans="8:8" ht="13">
      <c r="H74" s="31"/>
    </row>
    <row r="75" spans="8:8" ht="13">
      <c r="H75" s="31"/>
    </row>
    <row r="76" spans="8:8" ht="13">
      <c r="H76" s="31"/>
    </row>
    <row r="77" spans="8:8" ht="13">
      <c r="H77" s="31"/>
    </row>
    <row r="78" spans="8:8" ht="13">
      <c r="H78" s="31"/>
    </row>
    <row r="79" spans="8:8" ht="13">
      <c r="H79" s="31"/>
    </row>
    <row r="80" spans="8:8" ht="13">
      <c r="H80" s="31"/>
    </row>
    <row r="81" spans="8:8" ht="13">
      <c r="H81" s="31"/>
    </row>
    <row r="82" spans="8:8" ht="13">
      <c r="H82" s="31"/>
    </row>
    <row r="83" spans="8:8" ht="13">
      <c r="H83" s="31"/>
    </row>
    <row r="84" spans="8:8" ht="13">
      <c r="H84" s="31"/>
    </row>
    <row r="85" spans="8:8" ht="13">
      <c r="H85" s="31"/>
    </row>
    <row r="86" spans="8:8" ht="13">
      <c r="H86" s="31"/>
    </row>
    <row r="87" spans="8:8" ht="13">
      <c r="H87" s="31"/>
    </row>
    <row r="88" spans="8:8" ht="13">
      <c r="H88" s="31"/>
    </row>
    <row r="89" spans="8:8" ht="13">
      <c r="H89" s="31"/>
    </row>
    <row r="90" spans="8:8" ht="13">
      <c r="H90" s="31"/>
    </row>
    <row r="91" spans="8:8" ht="13">
      <c r="H91" s="31"/>
    </row>
    <row r="92" spans="8:8" ht="13">
      <c r="H92" s="31"/>
    </row>
    <row r="93" spans="8:8" ht="13">
      <c r="H93" s="31"/>
    </row>
    <row r="94" spans="8:8" ht="13">
      <c r="H94" s="31"/>
    </row>
    <row r="95" spans="8:8" ht="13">
      <c r="H95" s="31"/>
    </row>
    <row r="96" spans="8:8" ht="13">
      <c r="H96" s="31"/>
    </row>
    <row r="97" spans="8:8" ht="13">
      <c r="H97" s="31"/>
    </row>
    <row r="98" spans="8:8" ht="13">
      <c r="H98" s="31"/>
    </row>
    <row r="99" spans="8:8" ht="13">
      <c r="H99" s="31"/>
    </row>
    <row r="100" spans="8:8" ht="13">
      <c r="H100" s="31"/>
    </row>
    <row r="101" spans="8:8" ht="13">
      <c r="H101" s="31"/>
    </row>
    <row r="102" spans="8:8" ht="13">
      <c r="H102" s="31"/>
    </row>
    <row r="103" spans="8:8" ht="13">
      <c r="H103" s="31"/>
    </row>
    <row r="104" spans="8:8" ht="13">
      <c r="H104" s="31"/>
    </row>
    <row r="105" spans="8:8" ht="13">
      <c r="H105" s="31"/>
    </row>
    <row r="106" spans="8:8" ht="13">
      <c r="H106" s="31"/>
    </row>
    <row r="107" spans="8:8" ht="13">
      <c r="H107" s="31"/>
    </row>
    <row r="108" spans="8:8" ht="13">
      <c r="H108" s="31"/>
    </row>
    <row r="109" spans="8:8" ht="13">
      <c r="H109" s="31"/>
    </row>
    <row r="110" spans="8:8" ht="13">
      <c r="H110" s="31"/>
    </row>
    <row r="111" spans="8:8" ht="13">
      <c r="H111" s="31"/>
    </row>
    <row r="112" spans="8:8" ht="13">
      <c r="H112" s="31"/>
    </row>
    <row r="113" spans="8:8" ht="13">
      <c r="H113" s="31"/>
    </row>
    <row r="114" spans="8:8" ht="13">
      <c r="H114" s="31"/>
    </row>
    <row r="115" spans="8:8" ht="13">
      <c r="H115" s="31"/>
    </row>
    <row r="116" spans="8:8" ht="13">
      <c r="H116" s="31"/>
    </row>
    <row r="117" spans="8:8" ht="13">
      <c r="H117" s="31"/>
    </row>
    <row r="118" spans="8:8" ht="13">
      <c r="H118" s="31"/>
    </row>
    <row r="119" spans="8:8" ht="13">
      <c r="H119" s="31"/>
    </row>
    <row r="120" spans="8:8" ht="13">
      <c r="H120" s="31"/>
    </row>
    <row r="121" spans="8:8" ht="13">
      <c r="H121" s="31"/>
    </row>
    <row r="122" spans="8:8" ht="13">
      <c r="H122" s="31"/>
    </row>
    <row r="123" spans="8:8" ht="13">
      <c r="H123" s="31"/>
    </row>
    <row r="124" spans="8:8" ht="13">
      <c r="H124" s="31"/>
    </row>
    <row r="125" spans="8:8" ht="13">
      <c r="H125" s="31"/>
    </row>
    <row r="126" spans="8:8" ht="13">
      <c r="H126" s="31"/>
    </row>
    <row r="127" spans="8:8" ht="13">
      <c r="H127" s="31"/>
    </row>
    <row r="128" spans="8:8" ht="13">
      <c r="H128" s="31"/>
    </row>
    <row r="129" spans="8:8" ht="13">
      <c r="H129" s="31"/>
    </row>
    <row r="130" spans="8:8" ht="13">
      <c r="H130" s="31"/>
    </row>
    <row r="131" spans="8:8" ht="13">
      <c r="H131" s="31"/>
    </row>
    <row r="132" spans="8:8" ht="13">
      <c r="H132" s="31"/>
    </row>
    <row r="133" spans="8:8" ht="13">
      <c r="H133" s="31"/>
    </row>
    <row r="134" spans="8:8" ht="13">
      <c r="H134" s="31"/>
    </row>
    <row r="135" spans="8:8" ht="13">
      <c r="H135" s="31"/>
    </row>
    <row r="136" spans="8:8" ht="13">
      <c r="H136" s="31"/>
    </row>
    <row r="137" spans="8:8" ht="13">
      <c r="H137" s="31"/>
    </row>
    <row r="138" spans="8:8" ht="13">
      <c r="H138" s="31"/>
    </row>
    <row r="139" spans="8:8" ht="13">
      <c r="H139" s="31"/>
    </row>
    <row r="140" spans="8:8" ht="13">
      <c r="H140" s="31"/>
    </row>
    <row r="141" spans="8:8" ht="13">
      <c r="H141" s="31"/>
    </row>
    <row r="142" spans="8:8" ht="13">
      <c r="H142" s="31"/>
    </row>
    <row r="143" spans="8:8" ht="13">
      <c r="H143" s="31"/>
    </row>
    <row r="144" spans="8:8" ht="13">
      <c r="H144" s="31"/>
    </row>
    <row r="145" spans="8:8" ht="13">
      <c r="H145" s="31"/>
    </row>
    <row r="146" spans="8:8" ht="13">
      <c r="H146" s="31"/>
    </row>
    <row r="147" spans="8:8" ht="13">
      <c r="H147" s="31"/>
    </row>
    <row r="148" spans="8:8" ht="13">
      <c r="H148" s="31"/>
    </row>
    <row r="149" spans="8:8" ht="13">
      <c r="H149" s="31"/>
    </row>
    <row r="150" spans="8:8" ht="13">
      <c r="H150" s="31"/>
    </row>
    <row r="151" spans="8:8" ht="13">
      <c r="H151" s="31"/>
    </row>
    <row r="152" spans="8:8" ht="13">
      <c r="H152" s="31"/>
    </row>
    <row r="153" spans="8:8" ht="13">
      <c r="H153" s="31"/>
    </row>
    <row r="154" spans="8:8" ht="13">
      <c r="H154" s="31"/>
    </row>
    <row r="155" spans="8:8" ht="13">
      <c r="H155" s="31"/>
    </row>
    <row r="156" spans="8:8" ht="13">
      <c r="H156" s="31"/>
    </row>
    <row r="157" spans="8:8" ht="13">
      <c r="H157" s="31"/>
    </row>
    <row r="158" spans="8:8" ht="13">
      <c r="H158" s="31"/>
    </row>
    <row r="159" spans="8:8" ht="13">
      <c r="H159" s="31"/>
    </row>
    <row r="160" spans="8:8" ht="13">
      <c r="H160" s="31"/>
    </row>
    <row r="161" spans="8:8" ht="13">
      <c r="H161" s="31"/>
    </row>
    <row r="162" spans="8:8" ht="13">
      <c r="H162" s="31"/>
    </row>
    <row r="163" spans="8:8" ht="13">
      <c r="H163" s="31"/>
    </row>
    <row r="164" spans="8:8" ht="13">
      <c r="H164" s="31"/>
    </row>
    <row r="165" spans="8:8" ht="13">
      <c r="H165" s="31"/>
    </row>
    <row r="166" spans="8:8" ht="13">
      <c r="H166" s="31"/>
    </row>
    <row r="167" spans="8:8" ht="13">
      <c r="H167" s="31"/>
    </row>
    <row r="168" spans="8:8" ht="13">
      <c r="H168" s="31"/>
    </row>
    <row r="169" spans="8:8" ht="13">
      <c r="H169" s="31"/>
    </row>
    <row r="170" spans="8:8" ht="13">
      <c r="H170" s="31"/>
    </row>
    <row r="171" spans="8:8" ht="13">
      <c r="H171" s="31"/>
    </row>
    <row r="172" spans="8:8" ht="13">
      <c r="H172" s="31"/>
    </row>
    <row r="173" spans="8:8" ht="13">
      <c r="H173" s="31"/>
    </row>
    <row r="174" spans="8:8" ht="13">
      <c r="H174" s="31"/>
    </row>
    <row r="175" spans="8:8" ht="13">
      <c r="H175" s="31"/>
    </row>
    <row r="176" spans="8:8" ht="13">
      <c r="H176" s="31"/>
    </row>
    <row r="177" spans="8:8" ht="13">
      <c r="H177" s="31"/>
    </row>
    <row r="178" spans="8:8" ht="13">
      <c r="H178" s="31"/>
    </row>
    <row r="179" spans="8:8" ht="13">
      <c r="H179" s="31"/>
    </row>
    <row r="180" spans="8:8" ht="13">
      <c r="H180" s="31"/>
    </row>
    <row r="181" spans="8:8" ht="13">
      <c r="H181" s="31"/>
    </row>
    <row r="182" spans="8:8" ht="13">
      <c r="H182" s="31"/>
    </row>
    <row r="183" spans="8:8" ht="13">
      <c r="H183" s="31"/>
    </row>
    <row r="184" spans="8:8" ht="13">
      <c r="H184" s="31"/>
    </row>
    <row r="185" spans="8:8" ht="13">
      <c r="H185" s="31"/>
    </row>
    <row r="186" spans="8:8" ht="13">
      <c r="H186" s="31"/>
    </row>
    <row r="187" spans="8:8" ht="13">
      <c r="H187" s="31"/>
    </row>
    <row r="188" spans="8:8" ht="13">
      <c r="H188" s="31"/>
    </row>
    <row r="189" spans="8:8" ht="13">
      <c r="H189" s="31"/>
    </row>
    <row r="190" spans="8:8" ht="13">
      <c r="H190" s="31"/>
    </row>
    <row r="191" spans="8:8" ht="13">
      <c r="H191" s="31"/>
    </row>
    <row r="192" spans="8:8" ht="13">
      <c r="H192" s="31"/>
    </row>
    <row r="193" spans="8:8" ht="13">
      <c r="H193" s="31"/>
    </row>
    <row r="194" spans="8:8" ht="13">
      <c r="H194" s="31"/>
    </row>
    <row r="195" spans="8:8" ht="13">
      <c r="H195" s="31"/>
    </row>
    <row r="196" spans="8:8" ht="13">
      <c r="H196" s="31"/>
    </row>
    <row r="197" spans="8:8" ht="13">
      <c r="H197" s="31"/>
    </row>
    <row r="198" spans="8:8" ht="13">
      <c r="H198" s="31"/>
    </row>
    <row r="199" spans="8:8" ht="13">
      <c r="H199" s="31"/>
    </row>
    <row r="200" spans="8:8" ht="13">
      <c r="H200" s="31"/>
    </row>
    <row r="201" spans="8:8" ht="13">
      <c r="H201" s="31"/>
    </row>
    <row r="202" spans="8:8" ht="13">
      <c r="H202" s="31"/>
    </row>
    <row r="203" spans="8:8" ht="13">
      <c r="H203" s="31"/>
    </row>
    <row r="204" spans="8:8" ht="13">
      <c r="H204" s="31"/>
    </row>
    <row r="205" spans="8:8" ht="13">
      <c r="H205" s="31"/>
    </row>
    <row r="206" spans="8:8" ht="13">
      <c r="H206" s="31"/>
    </row>
    <row r="207" spans="8:8" ht="13">
      <c r="H207" s="31"/>
    </row>
    <row r="208" spans="8:8" ht="13">
      <c r="H208" s="31"/>
    </row>
    <row r="209" spans="8:8" ht="13">
      <c r="H209" s="31"/>
    </row>
    <row r="210" spans="8:8" ht="13">
      <c r="H210" s="31"/>
    </row>
    <row r="211" spans="8:8" ht="13">
      <c r="H211" s="31"/>
    </row>
    <row r="212" spans="8:8" ht="13">
      <c r="H212" s="31"/>
    </row>
    <row r="213" spans="8:8" ht="13">
      <c r="H213" s="31"/>
    </row>
    <row r="214" spans="8:8" ht="13">
      <c r="H214" s="31"/>
    </row>
    <row r="215" spans="8:8" ht="13">
      <c r="H215" s="31"/>
    </row>
    <row r="216" spans="8:8" ht="13">
      <c r="H216" s="31"/>
    </row>
    <row r="217" spans="8:8" ht="13">
      <c r="H217" s="31"/>
    </row>
    <row r="218" spans="8:8" ht="13">
      <c r="H218" s="31"/>
    </row>
    <row r="219" spans="8:8" ht="13">
      <c r="H219" s="31"/>
    </row>
    <row r="220" spans="8:8" ht="13">
      <c r="H220" s="31"/>
    </row>
    <row r="221" spans="8:8" ht="13">
      <c r="H221" s="31"/>
    </row>
    <row r="222" spans="8:8" ht="13">
      <c r="H222" s="31"/>
    </row>
    <row r="223" spans="8:8" ht="13">
      <c r="H223" s="31"/>
    </row>
    <row r="224" spans="8:8" ht="13">
      <c r="H224" s="31"/>
    </row>
    <row r="225" spans="8:8" ht="13">
      <c r="H225" s="31"/>
    </row>
    <row r="226" spans="8:8" ht="13">
      <c r="H226" s="31"/>
    </row>
    <row r="227" spans="8:8" ht="13">
      <c r="H227" s="31"/>
    </row>
    <row r="228" spans="8:8" ht="13">
      <c r="H228" s="31"/>
    </row>
    <row r="229" spans="8:8" ht="13">
      <c r="H229" s="31"/>
    </row>
    <row r="230" spans="8:8" ht="13">
      <c r="H230" s="31"/>
    </row>
    <row r="231" spans="8:8" ht="13">
      <c r="H231" s="31"/>
    </row>
    <row r="232" spans="8:8" ht="13">
      <c r="H232" s="31"/>
    </row>
    <row r="233" spans="8:8" ht="13">
      <c r="H233" s="31"/>
    </row>
    <row r="234" spans="8:8" ht="13">
      <c r="H234" s="31"/>
    </row>
    <row r="235" spans="8:8" ht="13">
      <c r="H235" s="31"/>
    </row>
    <row r="236" spans="8:8" ht="13">
      <c r="H236" s="31"/>
    </row>
    <row r="237" spans="8:8" ht="13">
      <c r="H237" s="31"/>
    </row>
    <row r="238" spans="8:8" ht="13">
      <c r="H238" s="31"/>
    </row>
    <row r="239" spans="8:8" ht="13">
      <c r="H239" s="31"/>
    </row>
    <row r="240" spans="8:8" ht="13">
      <c r="H240" s="31"/>
    </row>
    <row r="241" spans="8:8" ht="13">
      <c r="H241" s="31"/>
    </row>
    <row r="242" spans="8:8" ht="13">
      <c r="H242" s="31"/>
    </row>
    <row r="243" spans="8:8" ht="13">
      <c r="H243" s="31"/>
    </row>
    <row r="244" spans="8:8" ht="13">
      <c r="H244" s="31"/>
    </row>
    <row r="245" spans="8:8" ht="13">
      <c r="H245" s="31"/>
    </row>
    <row r="246" spans="8:8" ht="13">
      <c r="H246" s="31"/>
    </row>
    <row r="247" spans="8:8" ht="13">
      <c r="H247" s="31"/>
    </row>
    <row r="248" spans="8:8" ht="13">
      <c r="H248" s="31"/>
    </row>
    <row r="249" spans="8:8" ht="13">
      <c r="H249" s="31"/>
    </row>
    <row r="250" spans="8:8" ht="13">
      <c r="H250" s="31"/>
    </row>
    <row r="251" spans="8:8" ht="13">
      <c r="H251" s="31"/>
    </row>
    <row r="252" spans="8:8" ht="13">
      <c r="H252" s="31"/>
    </row>
    <row r="253" spans="8:8" ht="13">
      <c r="H253" s="31"/>
    </row>
    <row r="254" spans="8:8" ht="13">
      <c r="H254" s="31"/>
    </row>
    <row r="255" spans="8:8" ht="13">
      <c r="H255" s="31"/>
    </row>
    <row r="256" spans="8:8" ht="13">
      <c r="H256" s="31"/>
    </row>
    <row r="257" spans="8:8" ht="13">
      <c r="H257" s="31"/>
    </row>
    <row r="258" spans="8:8" ht="13">
      <c r="H258" s="31"/>
    </row>
    <row r="259" spans="8:8" ht="13">
      <c r="H259" s="31"/>
    </row>
    <row r="260" spans="8:8" ht="13">
      <c r="H260" s="31"/>
    </row>
    <row r="261" spans="8:8" ht="13">
      <c r="H261" s="31"/>
    </row>
    <row r="262" spans="8:8" ht="13">
      <c r="H262" s="31"/>
    </row>
    <row r="263" spans="8:8" ht="13">
      <c r="H263" s="31"/>
    </row>
    <row r="264" spans="8:8" ht="13">
      <c r="H264" s="31"/>
    </row>
    <row r="265" spans="8:8" ht="13">
      <c r="H265" s="31"/>
    </row>
    <row r="266" spans="8:8" ht="13">
      <c r="H266" s="31"/>
    </row>
    <row r="267" spans="8:8" ht="13">
      <c r="H267" s="31"/>
    </row>
    <row r="268" spans="8:8" ht="13">
      <c r="H268" s="31"/>
    </row>
    <row r="269" spans="8:8" ht="13">
      <c r="H269" s="31"/>
    </row>
    <row r="270" spans="8:8" ht="13">
      <c r="H270" s="31"/>
    </row>
    <row r="271" spans="8:8" ht="13">
      <c r="H271" s="31"/>
    </row>
    <row r="272" spans="8:8" ht="13">
      <c r="H272" s="31"/>
    </row>
    <row r="273" spans="8:8" ht="13">
      <c r="H273" s="31"/>
    </row>
    <row r="274" spans="8:8" ht="13">
      <c r="H274" s="31"/>
    </row>
    <row r="275" spans="8:8" ht="13">
      <c r="H275" s="31"/>
    </row>
    <row r="276" spans="8:8" ht="13">
      <c r="H276" s="31"/>
    </row>
    <row r="277" spans="8:8" ht="13">
      <c r="H277" s="31"/>
    </row>
    <row r="278" spans="8:8" ht="13">
      <c r="H278" s="31"/>
    </row>
    <row r="279" spans="8:8" ht="13">
      <c r="H279" s="31"/>
    </row>
    <row r="280" spans="8:8" ht="13">
      <c r="H280" s="31"/>
    </row>
    <row r="281" spans="8:8" ht="13">
      <c r="H281" s="31"/>
    </row>
    <row r="282" spans="8:8" ht="13">
      <c r="H282" s="31"/>
    </row>
    <row r="283" spans="8:8" ht="13">
      <c r="H283" s="31"/>
    </row>
    <row r="284" spans="8:8" ht="13">
      <c r="H284" s="31"/>
    </row>
    <row r="285" spans="8:8" ht="13">
      <c r="H285" s="31"/>
    </row>
    <row r="286" spans="8:8" ht="13">
      <c r="H286" s="31"/>
    </row>
    <row r="287" spans="8:8" ht="13">
      <c r="H287" s="31"/>
    </row>
    <row r="288" spans="8:8" ht="13">
      <c r="H288" s="31"/>
    </row>
    <row r="289" spans="8:8" ht="13">
      <c r="H289" s="31"/>
    </row>
    <row r="290" spans="8:8" ht="13">
      <c r="H290" s="31"/>
    </row>
    <row r="291" spans="8:8" ht="13">
      <c r="H291" s="31"/>
    </row>
    <row r="292" spans="8:8" ht="13">
      <c r="H292" s="31"/>
    </row>
    <row r="293" spans="8:8" ht="13">
      <c r="H293" s="31"/>
    </row>
    <row r="294" spans="8:8" ht="13">
      <c r="H294" s="31"/>
    </row>
    <row r="295" spans="8:8" ht="13">
      <c r="H295" s="31"/>
    </row>
    <row r="296" spans="8:8" ht="13">
      <c r="H296" s="31"/>
    </row>
    <row r="297" spans="8:8" ht="13">
      <c r="H297" s="31"/>
    </row>
    <row r="298" spans="8:8" ht="13">
      <c r="H298" s="31"/>
    </row>
    <row r="299" spans="8:8" ht="13">
      <c r="H299" s="31"/>
    </row>
    <row r="300" spans="8:8" ht="13">
      <c r="H300" s="31"/>
    </row>
    <row r="301" spans="8:8" ht="13">
      <c r="H301" s="31"/>
    </row>
    <row r="302" spans="8:8" ht="13">
      <c r="H302" s="31"/>
    </row>
    <row r="303" spans="8:8" ht="13">
      <c r="H303" s="31"/>
    </row>
    <row r="304" spans="8:8" ht="13">
      <c r="H304" s="31"/>
    </row>
    <row r="305" spans="8:8" ht="13">
      <c r="H305" s="31"/>
    </row>
    <row r="306" spans="8:8" ht="13">
      <c r="H306" s="31"/>
    </row>
    <row r="307" spans="8:8" ht="13">
      <c r="H307" s="31"/>
    </row>
    <row r="308" spans="8:8" ht="13">
      <c r="H308" s="31"/>
    </row>
    <row r="309" spans="8:8" ht="13">
      <c r="H309" s="31"/>
    </row>
    <row r="310" spans="8:8" ht="13">
      <c r="H310" s="31"/>
    </row>
    <row r="311" spans="8:8" ht="13">
      <c r="H311" s="31"/>
    </row>
    <row r="312" spans="8:8" ht="13">
      <c r="H312" s="31"/>
    </row>
    <row r="313" spans="8:8" ht="13">
      <c r="H313" s="31"/>
    </row>
    <row r="314" spans="8:8" ht="13">
      <c r="H314" s="31"/>
    </row>
    <row r="315" spans="8:8" ht="13">
      <c r="H315" s="31"/>
    </row>
    <row r="316" spans="8:8" ht="13">
      <c r="H316" s="31"/>
    </row>
    <row r="317" spans="8:8" ht="13">
      <c r="H317" s="31"/>
    </row>
    <row r="318" spans="8:8" ht="13">
      <c r="H318" s="31"/>
    </row>
    <row r="319" spans="8:8" ht="13">
      <c r="H319" s="31"/>
    </row>
    <row r="320" spans="8:8" ht="13">
      <c r="H320" s="31"/>
    </row>
    <row r="321" spans="8:8" ht="13">
      <c r="H321" s="31"/>
    </row>
    <row r="322" spans="8:8" ht="13">
      <c r="H322" s="31"/>
    </row>
    <row r="323" spans="8:8" ht="13">
      <c r="H323" s="31"/>
    </row>
    <row r="324" spans="8:8" ht="13">
      <c r="H324" s="31"/>
    </row>
    <row r="325" spans="8:8" ht="13">
      <c r="H325" s="31"/>
    </row>
    <row r="326" spans="8:8" ht="13">
      <c r="H326" s="31"/>
    </row>
    <row r="327" spans="8:8" ht="13">
      <c r="H327" s="31"/>
    </row>
    <row r="328" spans="8:8" ht="13">
      <c r="H328" s="31"/>
    </row>
    <row r="329" spans="8:8" ht="13">
      <c r="H329" s="31"/>
    </row>
    <row r="330" spans="8:8" ht="13">
      <c r="H330" s="31"/>
    </row>
    <row r="331" spans="8:8" ht="13">
      <c r="H331" s="31"/>
    </row>
    <row r="332" spans="8:8" ht="13">
      <c r="H332" s="31"/>
    </row>
    <row r="333" spans="8:8" ht="13">
      <c r="H333" s="31"/>
    </row>
    <row r="334" spans="8:8" ht="13">
      <c r="H334" s="31"/>
    </row>
    <row r="335" spans="8:8" ht="13">
      <c r="H335" s="31"/>
    </row>
    <row r="336" spans="8:8" ht="13">
      <c r="H336" s="31"/>
    </row>
    <row r="337" spans="8:8" ht="13">
      <c r="H337" s="31"/>
    </row>
    <row r="338" spans="8:8" ht="13">
      <c r="H338" s="31"/>
    </row>
    <row r="339" spans="8:8" ht="13">
      <c r="H339" s="31"/>
    </row>
    <row r="340" spans="8:8" ht="13">
      <c r="H340" s="31"/>
    </row>
    <row r="341" spans="8:8" ht="13">
      <c r="H341" s="31"/>
    </row>
    <row r="342" spans="8:8" ht="13">
      <c r="H342" s="31"/>
    </row>
    <row r="343" spans="8:8" ht="13">
      <c r="H343" s="31"/>
    </row>
    <row r="344" spans="8:8" ht="13">
      <c r="H344" s="31"/>
    </row>
    <row r="345" spans="8:8" ht="13">
      <c r="H345" s="31"/>
    </row>
    <row r="346" spans="8:8" ht="13">
      <c r="H346" s="31"/>
    </row>
    <row r="347" spans="8:8" ht="13">
      <c r="H347" s="31"/>
    </row>
    <row r="348" spans="8:8" ht="13">
      <c r="H348" s="31"/>
    </row>
    <row r="349" spans="8:8" ht="13">
      <c r="H349" s="31"/>
    </row>
    <row r="350" spans="8:8" ht="13">
      <c r="H350" s="31"/>
    </row>
    <row r="351" spans="8:8" ht="13">
      <c r="H351" s="31"/>
    </row>
    <row r="352" spans="8:8" ht="13">
      <c r="H352" s="31"/>
    </row>
    <row r="353" spans="8:8" ht="13">
      <c r="H353" s="31"/>
    </row>
    <row r="354" spans="8:8" ht="13">
      <c r="H354" s="31"/>
    </row>
    <row r="355" spans="8:8" ht="13">
      <c r="H355" s="31"/>
    </row>
    <row r="356" spans="8:8" ht="13">
      <c r="H356" s="31"/>
    </row>
    <row r="357" spans="8:8" ht="13">
      <c r="H357" s="31"/>
    </row>
    <row r="358" spans="8:8" ht="13">
      <c r="H358" s="31"/>
    </row>
    <row r="359" spans="8:8" ht="13">
      <c r="H359" s="31"/>
    </row>
    <row r="360" spans="8:8" ht="13">
      <c r="H360" s="31"/>
    </row>
    <row r="361" spans="8:8" ht="13">
      <c r="H361" s="31"/>
    </row>
    <row r="362" spans="8:8" ht="13">
      <c r="H362" s="31"/>
    </row>
    <row r="363" spans="8:8" ht="13">
      <c r="H363" s="31"/>
    </row>
    <row r="364" spans="8:8" ht="13">
      <c r="H364" s="31"/>
    </row>
    <row r="365" spans="8:8" ht="13">
      <c r="H365" s="31"/>
    </row>
    <row r="366" spans="8:8" ht="13">
      <c r="H366" s="31"/>
    </row>
    <row r="367" spans="8:8" ht="13">
      <c r="H367" s="31"/>
    </row>
    <row r="368" spans="8:8" ht="13">
      <c r="H368" s="31"/>
    </row>
    <row r="369" spans="8:8" ht="13">
      <c r="H369" s="31"/>
    </row>
    <row r="370" spans="8:8" ht="13">
      <c r="H370" s="31"/>
    </row>
    <row r="371" spans="8:8" ht="13">
      <c r="H371" s="31"/>
    </row>
    <row r="372" spans="8:8" ht="13">
      <c r="H372" s="31"/>
    </row>
    <row r="373" spans="8:8" ht="13">
      <c r="H373" s="31"/>
    </row>
    <row r="374" spans="8:8" ht="13">
      <c r="H374" s="31"/>
    </row>
    <row r="375" spans="8:8" ht="13">
      <c r="H375" s="31"/>
    </row>
    <row r="376" spans="8:8" ht="13">
      <c r="H376" s="31"/>
    </row>
    <row r="377" spans="8:8" ht="13">
      <c r="H377" s="31"/>
    </row>
    <row r="378" spans="8:8" ht="13">
      <c r="H378" s="31"/>
    </row>
    <row r="379" spans="8:8" ht="13">
      <c r="H379" s="31"/>
    </row>
    <row r="380" spans="8:8" ht="13">
      <c r="H380" s="31"/>
    </row>
    <row r="381" spans="8:8" ht="13">
      <c r="H381" s="31"/>
    </row>
    <row r="382" spans="8:8" ht="13">
      <c r="H382" s="31"/>
    </row>
    <row r="383" spans="8:8" ht="13">
      <c r="H383" s="31"/>
    </row>
    <row r="384" spans="8:8" ht="13">
      <c r="H384" s="31"/>
    </row>
    <row r="385" spans="8:8" ht="13">
      <c r="H385" s="31"/>
    </row>
    <row r="386" spans="8:8" ht="13">
      <c r="H386" s="31"/>
    </row>
    <row r="387" spans="8:8" ht="13">
      <c r="H387" s="31"/>
    </row>
    <row r="388" spans="8:8" ht="13">
      <c r="H388" s="31"/>
    </row>
    <row r="389" spans="8:8" ht="13">
      <c r="H389" s="31"/>
    </row>
    <row r="390" spans="8:8" ht="13">
      <c r="H390" s="31"/>
    </row>
    <row r="391" spans="8:8" ht="13">
      <c r="H391" s="31"/>
    </row>
    <row r="392" spans="8:8" ht="13">
      <c r="H392" s="31"/>
    </row>
    <row r="393" spans="8:8" ht="13">
      <c r="H393" s="31"/>
    </row>
    <row r="394" spans="8:8" ht="13">
      <c r="H394" s="31"/>
    </row>
    <row r="395" spans="8:8" ht="13">
      <c r="H395" s="31"/>
    </row>
    <row r="396" spans="8:8" ht="13">
      <c r="H396" s="31"/>
    </row>
    <row r="397" spans="8:8" ht="13">
      <c r="H397" s="31"/>
    </row>
    <row r="398" spans="8:8" ht="13">
      <c r="H398" s="31"/>
    </row>
    <row r="399" spans="8:8" ht="13">
      <c r="H399" s="31"/>
    </row>
    <row r="400" spans="8:8" ht="13">
      <c r="H400" s="31"/>
    </row>
    <row r="401" spans="8:8" ht="13">
      <c r="H401" s="31"/>
    </row>
    <row r="402" spans="8:8" ht="13">
      <c r="H402" s="31"/>
    </row>
    <row r="403" spans="8:8" ht="13">
      <c r="H403" s="31"/>
    </row>
    <row r="404" spans="8:8" ht="13">
      <c r="H404" s="31"/>
    </row>
    <row r="405" spans="8:8" ht="13">
      <c r="H405" s="31"/>
    </row>
    <row r="406" spans="8:8" ht="13">
      <c r="H406" s="31"/>
    </row>
    <row r="407" spans="8:8" ht="13">
      <c r="H407" s="31"/>
    </row>
    <row r="408" spans="8:8" ht="13">
      <c r="H408" s="31"/>
    </row>
    <row r="409" spans="8:8" ht="13">
      <c r="H409" s="31"/>
    </row>
    <row r="410" spans="8:8" ht="13">
      <c r="H410" s="31"/>
    </row>
    <row r="411" spans="8:8" ht="13">
      <c r="H411" s="31"/>
    </row>
    <row r="412" spans="8:8" ht="13">
      <c r="H412" s="31"/>
    </row>
    <row r="413" spans="8:8" ht="13">
      <c r="H413" s="31"/>
    </row>
    <row r="414" spans="8:8" ht="13">
      <c r="H414" s="31"/>
    </row>
    <row r="415" spans="8:8" ht="13">
      <c r="H415" s="31"/>
    </row>
    <row r="416" spans="8:8" ht="13">
      <c r="H416" s="31"/>
    </row>
    <row r="417" spans="8:8" ht="13">
      <c r="H417" s="31"/>
    </row>
    <row r="418" spans="8:8" ht="13">
      <c r="H418" s="31"/>
    </row>
    <row r="419" spans="8:8" ht="13">
      <c r="H419" s="31"/>
    </row>
    <row r="420" spans="8:8" ht="13">
      <c r="H420" s="31"/>
    </row>
    <row r="421" spans="8:8" ht="13">
      <c r="H421" s="31"/>
    </row>
    <row r="422" spans="8:8" ht="13">
      <c r="H422" s="31"/>
    </row>
    <row r="423" spans="8:8" ht="13">
      <c r="H423" s="31"/>
    </row>
    <row r="424" spans="8:8" ht="13">
      <c r="H424" s="31"/>
    </row>
    <row r="425" spans="8:8" ht="13">
      <c r="H425" s="31"/>
    </row>
    <row r="426" spans="8:8" ht="13">
      <c r="H426" s="31"/>
    </row>
    <row r="427" spans="8:8" ht="13">
      <c r="H427" s="31"/>
    </row>
    <row r="428" spans="8:8" ht="13">
      <c r="H428" s="31"/>
    </row>
    <row r="429" spans="8:8" ht="13">
      <c r="H429" s="31"/>
    </row>
    <row r="430" spans="8:8" ht="13">
      <c r="H430" s="31"/>
    </row>
    <row r="431" spans="8:8" ht="13">
      <c r="H431" s="31"/>
    </row>
    <row r="432" spans="8:8" ht="13">
      <c r="H432" s="31"/>
    </row>
    <row r="433" spans="8:8" ht="13">
      <c r="H433" s="31"/>
    </row>
    <row r="434" spans="8:8" ht="13">
      <c r="H434" s="31"/>
    </row>
    <row r="435" spans="8:8" ht="13">
      <c r="H435" s="31"/>
    </row>
    <row r="436" spans="8:8" ht="13">
      <c r="H436" s="31"/>
    </row>
    <row r="437" spans="8:8" ht="13">
      <c r="H437" s="31"/>
    </row>
    <row r="438" spans="8:8" ht="13">
      <c r="H438" s="31"/>
    </row>
    <row r="439" spans="8:8" ht="13">
      <c r="H439" s="31"/>
    </row>
    <row r="440" spans="8:8" ht="13">
      <c r="H440" s="31"/>
    </row>
    <row r="441" spans="8:8" ht="13">
      <c r="H441" s="31"/>
    </row>
    <row r="442" spans="8:8" ht="13">
      <c r="H442" s="31"/>
    </row>
    <row r="443" spans="8:8" ht="13">
      <c r="H443" s="31"/>
    </row>
    <row r="444" spans="8:8" ht="13">
      <c r="H444" s="31"/>
    </row>
    <row r="445" spans="8:8" ht="13">
      <c r="H445" s="31"/>
    </row>
    <row r="446" spans="8:8" ht="13">
      <c r="H446" s="31"/>
    </row>
    <row r="447" spans="8:8" ht="13">
      <c r="H447" s="31"/>
    </row>
    <row r="448" spans="8:8" ht="13">
      <c r="H448" s="31"/>
    </row>
    <row r="449" spans="8:8" ht="13">
      <c r="H449" s="31"/>
    </row>
    <row r="450" spans="8:8" ht="13">
      <c r="H450" s="31"/>
    </row>
    <row r="451" spans="8:8" ht="13">
      <c r="H451" s="31"/>
    </row>
    <row r="452" spans="8:8" ht="13">
      <c r="H452" s="31"/>
    </row>
    <row r="453" spans="8:8" ht="13">
      <c r="H453" s="31"/>
    </row>
    <row r="454" spans="8:8" ht="13">
      <c r="H454" s="31"/>
    </row>
    <row r="455" spans="8:8" ht="13">
      <c r="H455" s="31"/>
    </row>
    <row r="456" spans="8:8" ht="13">
      <c r="H456" s="31"/>
    </row>
    <row r="457" spans="8:8" ht="13">
      <c r="H457" s="31"/>
    </row>
    <row r="458" spans="8:8" ht="13">
      <c r="H458" s="31"/>
    </row>
    <row r="459" spans="8:8" ht="13">
      <c r="H459" s="31"/>
    </row>
    <row r="460" spans="8:8" ht="13">
      <c r="H460" s="31"/>
    </row>
    <row r="461" spans="8:8" ht="13">
      <c r="H461" s="31"/>
    </row>
    <row r="462" spans="8:8" ht="13">
      <c r="H462" s="31"/>
    </row>
    <row r="463" spans="8:8" ht="13">
      <c r="H463" s="31"/>
    </row>
    <row r="464" spans="8:8" ht="13">
      <c r="H464" s="31"/>
    </row>
    <row r="465" spans="8:8" ht="13">
      <c r="H465" s="31"/>
    </row>
    <row r="466" spans="8:8" ht="13">
      <c r="H466" s="31"/>
    </row>
    <row r="467" spans="8:8" ht="13">
      <c r="H467" s="31"/>
    </row>
    <row r="468" spans="8:8" ht="13">
      <c r="H468" s="31"/>
    </row>
    <row r="469" spans="8:8" ht="13">
      <c r="H469" s="31"/>
    </row>
    <row r="470" spans="8:8" ht="13">
      <c r="H470" s="31"/>
    </row>
    <row r="471" spans="8:8" ht="13">
      <c r="H471" s="31"/>
    </row>
    <row r="472" spans="8:8" ht="13">
      <c r="H472" s="31"/>
    </row>
    <row r="473" spans="8:8" ht="13">
      <c r="H473" s="31"/>
    </row>
    <row r="474" spans="8:8" ht="13">
      <c r="H474" s="31"/>
    </row>
    <row r="475" spans="8:8" ht="13">
      <c r="H475" s="31"/>
    </row>
    <row r="476" spans="8:8" ht="13">
      <c r="H476" s="31"/>
    </row>
    <row r="477" spans="8:8" ht="13">
      <c r="H477" s="31"/>
    </row>
    <row r="478" spans="8:8" ht="13">
      <c r="H478" s="31"/>
    </row>
    <row r="479" spans="8:8" ht="13">
      <c r="H479" s="31"/>
    </row>
    <row r="480" spans="8:8" ht="13">
      <c r="H480" s="31"/>
    </row>
    <row r="481" spans="8:8" ht="13">
      <c r="H481" s="31"/>
    </row>
    <row r="482" spans="8:8" ht="13">
      <c r="H482" s="31"/>
    </row>
    <row r="483" spans="8:8" ht="13">
      <c r="H483" s="31"/>
    </row>
    <row r="484" spans="8:8" ht="13">
      <c r="H484" s="31"/>
    </row>
    <row r="485" spans="8:8" ht="13">
      <c r="H485" s="31"/>
    </row>
    <row r="486" spans="8:8" ht="13">
      <c r="H486" s="31"/>
    </row>
    <row r="487" spans="8:8" ht="13">
      <c r="H487" s="31"/>
    </row>
    <row r="488" spans="8:8" ht="13">
      <c r="H488" s="31"/>
    </row>
    <row r="489" spans="8:8" ht="13">
      <c r="H489" s="31"/>
    </row>
    <row r="490" spans="8:8" ht="13">
      <c r="H490" s="31"/>
    </row>
    <row r="491" spans="8:8" ht="13">
      <c r="H491" s="31"/>
    </row>
    <row r="492" spans="8:8" ht="13">
      <c r="H492" s="31"/>
    </row>
    <row r="493" spans="8:8" ht="13">
      <c r="H493" s="31"/>
    </row>
    <row r="494" spans="8:8" ht="13">
      <c r="H494" s="31"/>
    </row>
    <row r="495" spans="8:8" ht="13">
      <c r="H495" s="31"/>
    </row>
    <row r="496" spans="8:8" ht="13">
      <c r="H496" s="31"/>
    </row>
    <row r="497" spans="8:8" ht="13">
      <c r="H497" s="31"/>
    </row>
    <row r="498" spans="8:8" ht="13">
      <c r="H498" s="31"/>
    </row>
    <row r="499" spans="8:8" ht="13">
      <c r="H499" s="31"/>
    </row>
    <row r="500" spans="8:8" ht="13">
      <c r="H500" s="31"/>
    </row>
    <row r="501" spans="8:8" ht="13">
      <c r="H501" s="31"/>
    </row>
    <row r="502" spans="8:8" ht="13">
      <c r="H502" s="31"/>
    </row>
    <row r="503" spans="8:8" ht="13">
      <c r="H503" s="31"/>
    </row>
    <row r="504" spans="8:8" ht="13">
      <c r="H504" s="31"/>
    </row>
    <row r="505" spans="8:8" ht="13">
      <c r="H505" s="31"/>
    </row>
    <row r="506" spans="8:8" ht="13">
      <c r="H506" s="31"/>
    </row>
    <row r="507" spans="8:8" ht="13">
      <c r="H507" s="31"/>
    </row>
    <row r="508" spans="8:8" ht="13">
      <c r="H508" s="31"/>
    </row>
    <row r="509" spans="8:8" ht="13">
      <c r="H509" s="31"/>
    </row>
    <row r="510" spans="8:8" ht="13">
      <c r="H510" s="31"/>
    </row>
    <row r="511" spans="8:8" ht="13">
      <c r="H511" s="31"/>
    </row>
    <row r="512" spans="8:8" ht="13">
      <c r="H512" s="31"/>
    </row>
    <row r="513" spans="8:8" ht="13">
      <c r="H513" s="31"/>
    </row>
    <row r="514" spans="8:8" ht="13">
      <c r="H514" s="31"/>
    </row>
    <row r="515" spans="8:8" ht="13">
      <c r="H515" s="31"/>
    </row>
    <row r="516" spans="8:8" ht="13">
      <c r="H516" s="31"/>
    </row>
    <row r="517" spans="8:8" ht="13">
      <c r="H517" s="31"/>
    </row>
    <row r="518" spans="8:8" ht="13">
      <c r="H518" s="31"/>
    </row>
    <row r="519" spans="8:8" ht="13">
      <c r="H519" s="31"/>
    </row>
    <row r="520" spans="8:8" ht="13">
      <c r="H520" s="31"/>
    </row>
    <row r="521" spans="8:8" ht="13">
      <c r="H521" s="31"/>
    </row>
    <row r="522" spans="8:8" ht="13">
      <c r="H522" s="31"/>
    </row>
    <row r="523" spans="8:8" ht="13">
      <c r="H523" s="31"/>
    </row>
    <row r="524" spans="8:8" ht="13">
      <c r="H524" s="31"/>
    </row>
    <row r="525" spans="8:8" ht="13">
      <c r="H525" s="31"/>
    </row>
    <row r="526" spans="8:8" ht="13">
      <c r="H526" s="31"/>
    </row>
    <row r="527" spans="8:8" ht="13">
      <c r="H527" s="31"/>
    </row>
    <row r="528" spans="8:8" ht="13">
      <c r="H528" s="31"/>
    </row>
    <row r="529" spans="8:8" ht="13">
      <c r="H529" s="31"/>
    </row>
    <row r="530" spans="8:8" ht="13">
      <c r="H530" s="31"/>
    </row>
    <row r="531" spans="8:8" ht="13">
      <c r="H531" s="31"/>
    </row>
    <row r="532" spans="8:8" ht="13">
      <c r="H532" s="31"/>
    </row>
    <row r="533" spans="8:8" ht="13">
      <c r="H533" s="31"/>
    </row>
    <row r="534" spans="8:8" ht="13">
      <c r="H534" s="31"/>
    </row>
    <row r="535" spans="8:8" ht="13">
      <c r="H535" s="31"/>
    </row>
    <row r="536" spans="8:8" ht="13">
      <c r="H536" s="31"/>
    </row>
    <row r="537" spans="8:8" ht="13">
      <c r="H537" s="31"/>
    </row>
    <row r="538" spans="8:8" ht="13">
      <c r="H538" s="31"/>
    </row>
    <row r="539" spans="8:8" ht="13">
      <c r="H539" s="31"/>
    </row>
    <row r="540" spans="8:8" ht="13">
      <c r="H540" s="31"/>
    </row>
    <row r="541" spans="8:8" ht="13">
      <c r="H541" s="31"/>
    </row>
    <row r="542" spans="8:8" ht="13">
      <c r="H542" s="31"/>
    </row>
    <row r="543" spans="8:8" ht="13">
      <c r="H543" s="31"/>
    </row>
    <row r="544" spans="8:8" ht="13">
      <c r="H544" s="31"/>
    </row>
    <row r="545" spans="8:8" ht="13">
      <c r="H545" s="31"/>
    </row>
    <row r="546" spans="8:8" ht="13">
      <c r="H546" s="31"/>
    </row>
    <row r="547" spans="8:8" ht="13">
      <c r="H547" s="31"/>
    </row>
    <row r="548" spans="8:8" ht="13">
      <c r="H548" s="31"/>
    </row>
    <row r="549" spans="8:8" ht="13">
      <c r="H549" s="31"/>
    </row>
    <row r="550" spans="8:8" ht="13">
      <c r="H550" s="31"/>
    </row>
    <row r="551" spans="8:8" ht="13">
      <c r="H551" s="31"/>
    </row>
    <row r="552" spans="8:8" ht="13">
      <c r="H552" s="31"/>
    </row>
    <row r="553" spans="8:8" ht="13">
      <c r="H553" s="31"/>
    </row>
    <row r="554" spans="8:8" ht="13">
      <c r="H554" s="31"/>
    </row>
    <row r="555" spans="8:8" ht="13">
      <c r="H555" s="31"/>
    </row>
    <row r="556" spans="8:8" ht="13">
      <c r="H556" s="31"/>
    </row>
    <row r="557" spans="8:8" ht="13">
      <c r="H557" s="31"/>
    </row>
    <row r="558" spans="8:8" ht="13">
      <c r="H558" s="31"/>
    </row>
    <row r="559" spans="8:8" ht="13">
      <c r="H559" s="31"/>
    </row>
    <row r="560" spans="8:8" ht="13">
      <c r="H560" s="31"/>
    </row>
    <row r="561" spans="8:8" ht="13">
      <c r="H561" s="31"/>
    </row>
    <row r="562" spans="8:8" ht="13">
      <c r="H562" s="31"/>
    </row>
    <row r="563" spans="8:8" ht="13">
      <c r="H563" s="31"/>
    </row>
    <row r="564" spans="8:8" ht="13">
      <c r="H564" s="31"/>
    </row>
    <row r="565" spans="8:8" ht="13">
      <c r="H565" s="31"/>
    </row>
    <row r="566" spans="8:8" ht="13">
      <c r="H566" s="31"/>
    </row>
    <row r="567" spans="8:8" ht="13">
      <c r="H567" s="31"/>
    </row>
    <row r="568" spans="8:8" ht="13">
      <c r="H568" s="31"/>
    </row>
    <row r="569" spans="8:8" ht="13">
      <c r="H569" s="31"/>
    </row>
    <row r="570" spans="8:8" ht="13">
      <c r="H570" s="31"/>
    </row>
    <row r="571" spans="8:8" ht="13">
      <c r="H571" s="31"/>
    </row>
    <row r="572" spans="8:8" ht="13">
      <c r="H572" s="31"/>
    </row>
    <row r="573" spans="8:8" ht="13">
      <c r="H573" s="31"/>
    </row>
    <row r="574" spans="8:8" ht="13">
      <c r="H574" s="31"/>
    </row>
    <row r="575" spans="8:8" ht="13">
      <c r="H575" s="31"/>
    </row>
    <row r="576" spans="8:8" ht="13">
      <c r="H576" s="31"/>
    </row>
    <row r="577" spans="8:8" ht="13">
      <c r="H577" s="31"/>
    </row>
    <row r="578" spans="8:8" ht="13">
      <c r="H578" s="31"/>
    </row>
    <row r="579" spans="8:8" ht="13">
      <c r="H579" s="31"/>
    </row>
    <row r="580" spans="8:8" ht="13">
      <c r="H580" s="31"/>
    </row>
    <row r="581" spans="8:8" ht="13">
      <c r="H581" s="31"/>
    </row>
    <row r="582" spans="8:8" ht="13">
      <c r="H582" s="31"/>
    </row>
    <row r="583" spans="8:8" ht="13">
      <c r="H583" s="31"/>
    </row>
    <row r="584" spans="8:8" ht="13">
      <c r="H584" s="31"/>
    </row>
    <row r="585" spans="8:8" ht="13">
      <c r="H585" s="31"/>
    </row>
    <row r="586" spans="8:8" ht="13">
      <c r="H586" s="31"/>
    </row>
    <row r="587" spans="8:8" ht="13">
      <c r="H587" s="31"/>
    </row>
    <row r="588" spans="8:8" ht="13">
      <c r="H588" s="31"/>
    </row>
    <row r="589" spans="8:8" ht="13">
      <c r="H589" s="31"/>
    </row>
    <row r="590" spans="8:8" ht="13">
      <c r="H590" s="31"/>
    </row>
    <row r="591" spans="8:8" ht="13">
      <c r="H591" s="31"/>
    </row>
    <row r="592" spans="8:8" ht="13">
      <c r="H592" s="31"/>
    </row>
    <row r="593" spans="8:8" ht="13">
      <c r="H593" s="31"/>
    </row>
    <row r="594" spans="8:8" ht="13">
      <c r="H594" s="31"/>
    </row>
    <row r="595" spans="8:8" ht="13">
      <c r="H595" s="31"/>
    </row>
    <row r="596" spans="8:8" ht="13">
      <c r="H596" s="31"/>
    </row>
    <row r="597" spans="8:8" ht="13">
      <c r="H597" s="31"/>
    </row>
    <row r="598" spans="8:8" ht="13">
      <c r="H598" s="31"/>
    </row>
    <row r="599" spans="8:8" ht="13">
      <c r="H599" s="31"/>
    </row>
    <row r="600" spans="8:8" ht="13">
      <c r="H600" s="31"/>
    </row>
    <row r="601" spans="8:8" ht="13">
      <c r="H601" s="31"/>
    </row>
    <row r="602" spans="8:8" ht="13">
      <c r="H602" s="31"/>
    </row>
    <row r="603" spans="8:8" ht="13">
      <c r="H603" s="31"/>
    </row>
    <row r="604" spans="8:8" ht="13">
      <c r="H604" s="31"/>
    </row>
    <row r="605" spans="8:8" ht="13">
      <c r="H605" s="31"/>
    </row>
    <row r="606" spans="8:8" ht="13">
      <c r="H606" s="31"/>
    </row>
    <row r="607" spans="8:8" ht="13">
      <c r="H607" s="31"/>
    </row>
    <row r="608" spans="8:8" ht="13">
      <c r="H608" s="31"/>
    </row>
    <row r="609" spans="8:8" ht="13">
      <c r="H609" s="31"/>
    </row>
    <row r="610" spans="8:8" ht="13">
      <c r="H610" s="31"/>
    </row>
    <row r="611" spans="8:8" ht="13">
      <c r="H611" s="31"/>
    </row>
    <row r="612" spans="8:8" ht="13">
      <c r="H612" s="31"/>
    </row>
    <row r="613" spans="8:8" ht="13">
      <c r="H613" s="31"/>
    </row>
    <row r="614" spans="8:8" ht="13">
      <c r="H614" s="31"/>
    </row>
    <row r="615" spans="8:8" ht="13">
      <c r="H615" s="31"/>
    </row>
    <row r="616" spans="8:8" ht="13">
      <c r="H616" s="31"/>
    </row>
    <row r="617" spans="8:8" ht="13">
      <c r="H617" s="31"/>
    </row>
    <row r="618" spans="8:8" ht="13">
      <c r="H618" s="31"/>
    </row>
    <row r="619" spans="8:8" ht="13">
      <c r="H619" s="31"/>
    </row>
    <row r="620" spans="8:8" ht="13">
      <c r="H620" s="31"/>
    </row>
    <row r="621" spans="8:8" ht="13">
      <c r="H621" s="31"/>
    </row>
    <row r="622" spans="8:8" ht="13">
      <c r="H622" s="31"/>
    </row>
    <row r="623" spans="8:8" ht="13">
      <c r="H623" s="31"/>
    </row>
    <row r="624" spans="8:8" ht="13">
      <c r="H624" s="31"/>
    </row>
    <row r="625" spans="8:8" ht="13">
      <c r="H625" s="31"/>
    </row>
    <row r="626" spans="8:8" ht="13">
      <c r="H626" s="31"/>
    </row>
    <row r="627" spans="8:8" ht="13">
      <c r="H627" s="31"/>
    </row>
    <row r="628" spans="8:8" ht="13">
      <c r="H628" s="31"/>
    </row>
    <row r="629" spans="8:8" ht="13">
      <c r="H629" s="31"/>
    </row>
    <row r="630" spans="8:8" ht="13">
      <c r="H630" s="31"/>
    </row>
    <row r="631" spans="8:8" ht="13">
      <c r="H631" s="31"/>
    </row>
    <row r="632" spans="8:8" ht="13">
      <c r="H632" s="31"/>
    </row>
    <row r="633" spans="8:8" ht="13">
      <c r="H633" s="31"/>
    </row>
    <row r="634" spans="8:8" ht="13">
      <c r="H634" s="31"/>
    </row>
    <row r="635" spans="8:8" ht="13">
      <c r="H635" s="31"/>
    </row>
    <row r="636" spans="8:8" ht="13">
      <c r="H636" s="31"/>
    </row>
    <row r="637" spans="8:8" ht="13">
      <c r="H637" s="31"/>
    </row>
    <row r="638" spans="8:8" ht="13">
      <c r="H638" s="31"/>
    </row>
    <row r="639" spans="8:8" ht="13">
      <c r="H639" s="31"/>
    </row>
    <row r="640" spans="8:8" ht="13">
      <c r="H640" s="31"/>
    </row>
    <row r="641" spans="8:8" ht="13">
      <c r="H641" s="31"/>
    </row>
    <row r="642" spans="8:8" ht="13">
      <c r="H642" s="31"/>
    </row>
    <row r="643" spans="8:8" ht="13">
      <c r="H643" s="31"/>
    </row>
    <row r="644" spans="8:8" ht="13">
      <c r="H644" s="31"/>
    </row>
    <row r="645" spans="8:8" ht="13">
      <c r="H645" s="31"/>
    </row>
    <row r="646" spans="8:8" ht="13">
      <c r="H646" s="31"/>
    </row>
    <row r="647" spans="8:8" ht="13">
      <c r="H647" s="31"/>
    </row>
    <row r="648" spans="8:8" ht="13">
      <c r="H648" s="31"/>
    </row>
    <row r="649" spans="8:8" ht="13">
      <c r="H649" s="31"/>
    </row>
    <row r="650" spans="8:8" ht="13">
      <c r="H650" s="31"/>
    </row>
    <row r="651" spans="8:8" ht="13">
      <c r="H651" s="31"/>
    </row>
    <row r="652" spans="8:8" ht="13">
      <c r="H652" s="31"/>
    </row>
    <row r="653" spans="8:8" ht="13">
      <c r="H653" s="31"/>
    </row>
    <row r="654" spans="8:8" ht="13">
      <c r="H654" s="31"/>
    </row>
    <row r="655" spans="8:8" ht="13">
      <c r="H655" s="31"/>
    </row>
    <row r="656" spans="8:8" ht="13">
      <c r="H656" s="31"/>
    </row>
    <row r="657" spans="8:8" ht="13">
      <c r="H657" s="31"/>
    </row>
    <row r="658" spans="8:8" ht="13">
      <c r="H658" s="31"/>
    </row>
    <row r="659" spans="8:8" ht="13">
      <c r="H659" s="31"/>
    </row>
    <row r="660" spans="8:8" ht="13">
      <c r="H660" s="31"/>
    </row>
    <row r="661" spans="8:8" ht="13">
      <c r="H661" s="31"/>
    </row>
    <row r="662" spans="8:8" ht="13">
      <c r="H662" s="31"/>
    </row>
    <row r="663" spans="8:8" ht="13">
      <c r="H663" s="31"/>
    </row>
    <row r="664" spans="8:8" ht="13">
      <c r="H664" s="31"/>
    </row>
    <row r="665" spans="8:8" ht="13">
      <c r="H665" s="31"/>
    </row>
    <row r="666" spans="8:8" ht="13">
      <c r="H666" s="31"/>
    </row>
    <row r="667" spans="8:8" ht="13">
      <c r="H667" s="31"/>
    </row>
    <row r="668" spans="8:8" ht="13">
      <c r="H668" s="31"/>
    </row>
    <row r="669" spans="8:8" ht="13">
      <c r="H669" s="31"/>
    </row>
    <row r="670" spans="8:8" ht="13">
      <c r="H670" s="31"/>
    </row>
    <row r="671" spans="8:8" ht="13">
      <c r="H671" s="31"/>
    </row>
    <row r="672" spans="8:8" ht="13">
      <c r="H672" s="31"/>
    </row>
    <row r="673" spans="8:8" ht="13">
      <c r="H673" s="31"/>
    </row>
    <row r="674" spans="8:8" ht="13">
      <c r="H674" s="31"/>
    </row>
    <row r="675" spans="8:8" ht="13">
      <c r="H675" s="31"/>
    </row>
    <row r="676" spans="8:8" ht="13">
      <c r="H676" s="31"/>
    </row>
    <row r="677" spans="8:8" ht="13">
      <c r="H677" s="31"/>
    </row>
    <row r="678" spans="8:8" ht="13">
      <c r="H678" s="31"/>
    </row>
    <row r="679" spans="8:8" ht="13">
      <c r="H679" s="31"/>
    </row>
    <row r="680" spans="8:8" ht="13">
      <c r="H680" s="31"/>
    </row>
    <row r="681" spans="8:8" ht="13">
      <c r="H681" s="31"/>
    </row>
    <row r="682" spans="8:8" ht="13">
      <c r="H682" s="31"/>
    </row>
    <row r="683" spans="8:8" ht="13">
      <c r="H683" s="31"/>
    </row>
    <row r="684" spans="8:8" ht="13">
      <c r="H684" s="31"/>
    </row>
    <row r="685" spans="8:8" ht="13">
      <c r="H685" s="31"/>
    </row>
    <row r="686" spans="8:8" ht="13">
      <c r="H686" s="31"/>
    </row>
    <row r="687" spans="8:8" ht="13">
      <c r="H687" s="31"/>
    </row>
    <row r="688" spans="8:8" ht="13">
      <c r="H688" s="31"/>
    </row>
    <row r="689" spans="8:8" ht="13">
      <c r="H689" s="31"/>
    </row>
    <row r="690" spans="8:8" ht="13">
      <c r="H690" s="31"/>
    </row>
    <row r="691" spans="8:8" ht="13">
      <c r="H691" s="31"/>
    </row>
    <row r="692" spans="8:8" ht="13">
      <c r="H692" s="31"/>
    </row>
    <row r="693" spans="8:8" ht="13">
      <c r="H693" s="31"/>
    </row>
    <row r="694" spans="8:8" ht="13">
      <c r="H694" s="31"/>
    </row>
    <row r="695" spans="8:8" ht="13">
      <c r="H695" s="31"/>
    </row>
    <row r="696" spans="8:8" ht="13">
      <c r="H696" s="31"/>
    </row>
    <row r="697" spans="8:8" ht="13">
      <c r="H697" s="31"/>
    </row>
    <row r="698" spans="8:8" ht="13">
      <c r="H698" s="31"/>
    </row>
    <row r="699" spans="8:8" ht="13">
      <c r="H699" s="31"/>
    </row>
    <row r="700" spans="8:8" ht="13">
      <c r="H700" s="31"/>
    </row>
    <row r="701" spans="8:8" ht="13">
      <c r="H701" s="31"/>
    </row>
    <row r="702" spans="8:8" ht="13">
      <c r="H702" s="31"/>
    </row>
    <row r="703" spans="8:8" ht="13">
      <c r="H703" s="31"/>
    </row>
    <row r="704" spans="8:8" ht="13">
      <c r="H704" s="31"/>
    </row>
    <row r="705" spans="8:8" ht="13">
      <c r="H705" s="31"/>
    </row>
    <row r="706" spans="8:8" ht="13">
      <c r="H706" s="31"/>
    </row>
    <row r="707" spans="8:8" ht="13">
      <c r="H707" s="31"/>
    </row>
    <row r="708" spans="8:8" ht="13">
      <c r="H708" s="31"/>
    </row>
    <row r="709" spans="8:8" ht="13">
      <c r="H709" s="31"/>
    </row>
    <row r="710" spans="8:8" ht="13">
      <c r="H710" s="31"/>
    </row>
    <row r="711" spans="8:8" ht="13">
      <c r="H711" s="31"/>
    </row>
    <row r="712" spans="8:8" ht="13">
      <c r="H712" s="31"/>
    </row>
    <row r="713" spans="8:8" ht="13">
      <c r="H713" s="31"/>
    </row>
    <row r="714" spans="8:8" ht="13">
      <c r="H714" s="31"/>
    </row>
    <row r="715" spans="8:8" ht="13">
      <c r="H715" s="31"/>
    </row>
    <row r="716" spans="8:8" ht="13">
      <c r="H716" s="31"/>
    </row>
    <row r="717" spans="8:8" ht="13">
      <c r="H717" s="31"/>
    </row>
    <row r="718" spans="8:8" ht="13">
      <c r="H718" s="31"/>
    </row>
    <row r="719" spans="8:8" ht="13">
      <c r="H719" s="31"/>
    </row>
    <row r="720" spans="8:8" ht="13">
      <c r="H720" s="31"/>
    </row>
    <row r="721" spans="8:8" ht="13">
      <c r="H721" s="31"/>
    </row>
    <row r="722" spans="8:8" ht="13">
      <c r="H722" s="31"/>
    </row>
    <row r="723" spans="8:8" ht="13">
      <c r="H723" s="31"/>
    </row>
    <row r="724" spans="8:8" ht="13">
      <c r="H724" s="31"/>
    </row>
    <row r="725" spans="8:8" ht="13">
      <c r="H725" s="31"/>
    </row>
    <row r="726" spans="8:8" ht="13">
      <c r="H726" s="31"/>
    </row>
    <row r="727" spans="8:8" ht="13">
      <c r="H727" s="31"/>
    </row>
    <row r="728" spans="8:8" ht="13">
      <c r="H728" s="31"/>
    </row>
    <row r="729" spans="8:8" ht="13">
      <c r="H729" s="31"/>
    </row>
    <row r="730" spans="8:8" ht="13">
      <c r="H730" s="31"/>
    </row>
    <row r="731" spans="8:8" ht="13">
      <c r="H731" s="31"/>
    </row>
    <row r="732" spans="8:8" ht="13">
      <c r="H732" s="31"/>
    </row>
    <row r="733" spans="8:8" ht="13">
      <c r="H733" s="31"/>
    </row>
    <row r="734" spans="8:8" ht="13">
      <c r="H734" s="31"/>
    </row>
    <row r="735" spans="8:8" ht="13">
      <c r="H735" s="31"/>
    </row>
    <row r="736" spans="8:8" ht="13">
      <c r="H736" s="31"/>
    </row>
    <row r="737" spans="8:8" ht="13">
      <c r="H737" s="31"/>
    </row>
    <row r="738" spans="8:8" ht="13">
      <c r="H738" s="31"/>
    </row>
    <row r="739" spans="8:8" ht="13">
      <c r="H739" s="31"/>
    </row>
    <row r="740" spans="8:8" ht="13">
      <c r="H740" s="31"/>
    </row>
    <row r="741" spans="8:8" ht="13">
      <c r="H741" s="31"/>
    </row>
    <row r="742" spans="8:8" ht="13">
      <c r="H742" s="31"/>
    </row>
    <row r="743" spans="8:8" ht="13">
      <c r="H743" s="31"/>
    </row>
    <row r="744" spans="8:8" ht="13">
      <c r="H744" s="31"/>
    </row>
    <row r="745" spans="8:8" ht="13">
      <c r="H745" s="31"/>
    </row>
    <row r="746" spans="8:8" ht="13">
      <c r="H746" s="31"/>
    </row>
    <row r="747" spans="8:8" ht="13">
      <c r="H747" s="31"/>
    </row>
    <row r="748" spans="8:8" ht="13">
      <c r="H748" s="31"/>
    </row>
    <row r="749" spans="8:8" ht="13">
      <c r="H749" s="31"/>
    </row>
    <row r="750" spans="8:8" ht="13">
      <c r="H750" s="31"/>
    </row>
    <row r="751" spans="8:8" ht="13">
      <c r="H751" s="31"/>
    </row>
    <row r="752" spans="8:8" ht="13">
      <c r="H752" s="31"/>
    </row>
    <row r="753" spans="8:8" ht="13">
      <c r="H753" s="31"/>
    </row>
    <row r="754" spans="8:8" ht="13">
      <c r="H754" s="31"/>
    </row>
    <row r="755" spans="8:8" ht="13">
      <c r="H755" s="31"/>
    </row>
    <row r="756" spans="8:8" ht="13">
      <c r="H756" s="31"/>
    </row>
    <row r="757" spans="8:8" ht="13">
      <c r="H757" s="31"/>
    </row>
    <row r="758" spans="8:8" ht="13">
      <c r="H758" s="31"/>
    </row>
    <row r="759" spans="8:8" ht="13">
      <c r="H759" s="31"/>
    </row>
    <row r="760" spans="8:8" ht="13">
      <c r="H760" s="31"/>
    </row>
    <row r="761" spans="8:8" ht="13">
      <c r="H761" s="31"/>
    </row>
    <row r="762" spans="8:8" ht="13">
      <c r="H762" s="31"/>
    </row>
    <row r="763" spans="8:8" ht="13">
      <c r="H763" s="31"/>
    </row>
    <row r="764" spans="8:8" ht="13">
      <c r="H764" s="31"/>
    </row>
    <row r="765" spans="8:8" ht="13">
      <c r="H765" s="31"/>
    </row>
    <row r="766" spans="8:8" ht="13">
      <c r="H766" s="31"/>
    </row>
    <row r="767" spans="8:8" ht="13">
      <c r="H767" s="31"/>
    </row>
    <row r="768" spans="8:8" ht="13">
      <c r="H768" s="31"/>
    </row>
    <row r="769" spans="8:8" ht="13">
      <c r="H769" s="31"/>
    </row>
    <row r="770" spans="8:8" ht="13">
      <c r="H770" s="31"/>
    </row>
    <row r="771" spans="8:8" ht="13">
      <c r="H771" s="31"/>
    </row>
    <row r="772" spans="8:8" ht="13">
      <c r="H772" s="31"/>
    </row>
    <row r="773" spans="8:8" ht="13">
      <c r="H773" s="31"/>
    </row>
    <row r="774" spans="8:8" ht="13">
      <c r="H774" s="31"/>
    </row>
    <row r="775" spans="8:8" ht="13">
      <c r="H775" s="31"/>
    </row>
    <row r="776" spans="8:8" ht="13">
      <c r="H776" s="31"/>
    </row>
    <row r="777" spans="8:8" ht="13">
      <c r="H777" s="31"/>
    </row>
    <row r="778" spans="8:8" ht="13">
      <c r="H778" s="31"/>
    </row>
    <row r="779" spans="8:8" ht="13">
      <c r="H779" s="31"/>
    </row>
    <row r="780" spans="8:8" ht="13">
      <c r="H780" s="31"/>
    </row>
    <row r="781" spans="8:8" ht="13">
      <c r="H781" s="31"/>
    </row>
    <row r="782" spans="8:8" ht="13">
      <c r="H782" s="31"/>
    </row>
    <row r="783" spans="8:8" ht="13">
      <c r="H783" s="31"/>
    </row>
    <row r="784" spans="8:8" ht="13">
      <c r="H784" s="31"/>
    </row>
    <row r="785" spans="8:8" ht="13">
      <c r="H785" s="31"/>
    </row>
    <row r="786" spans="8:8" ht="13">
      <c r="H786" s="31"/>
    </row>
    <row r="787" spans="8:8" ht="13">
      <c r="H787" s="31"/>
    </row>
    <row r="788" spans="8:8" ht="13">
      <c r="H788" s="31"/>
    </row>
    <row r="789" spans="8:8" ht="13">
      <c r="H789" s="31"/>
    </row>
    <row r="790" spans="8:8" ht="13">
      <c r="H790" s="31"/>
    </row>
    <row r="791" spans="8:8" ht="13">
      <c r="H791" s="31"/>
    </row>
    <row r="792" spans="8:8" ht="13">
      <c r="H792" s="31"/>
    </row>
    <row r="793" spans="8:8" ht="13">
      <c r="H793" s="31"/>
    </row>
    <row r="794" spans="8:8" ht="13">
      <c r="H794" s="31"/>
    </row>
    <row r="795" spans="8:8" ht="13">
      <c r="H795" s="31"/>
    </row>
    <row r="796" spans="8:8" ht="13">
      <c r="H796" s="31"/>
    </row>
    <row r="797" spans="8:8" ht="13">
      <c r="H797" s="31"/>
    </row>
    <row r="798" spans="8:8" ht="13">
      <c r="H798" s="31"/>
    </row>
    <row r="799" spans="8:8" ht="13">
      <c r="H799" s="31"/>
    </row>
    <row r="800" spans="8:8" ht="13">
      <c r="H800" s="31"/>
    </row>
    <row r="801" spans="8:8" ht="13">
      <c r="H801" s="31"/>
    </row>
    <row r="802" spans="8:8" ht="13">
      <c r="H802" s="31"/>
    </row>
    <row r="803" spans="8:8" ht="13">
      <c r="H803" s="31"/>
    </row>
    <row r="804" spans="8:8" ht="13">
      <c r="H804" s="31"/>
    </row>
    <row r="805" spans="8:8" ht="13">
      <c r="H805" s="31"/>
    </row>
    <row r="806" spans="8:8" ht="13">
      <c r="H806" s="31"/>
    </row>
    <row r="807" spans="8:8" ht="13">
      <c r="H807" s="31"/>
    </row>
    <row r="808" spans="8:8" ht="13">
      <c r="H808" s="31"/>
    </row>
    <row r="809" spans="8:8" ht="13">
      <c r="H809" s="31"/>
    </row>
    <row r="810" spans="8:8" ht="13">
      <c r="H810" s="31"/>
    </row>
    <row r="811" spans="8:8" ht="13">
      <c r="H811" s="31"/>
    </row>
    <row r="812" spans="8:8" ht="13">
      <c r="H812" s="31"/>
    </row>
    <row r="813" spans="8:8" ht="13">
      <c r="H813" s="31"/>
    </row>
    <row r="814" spans="8:8" ht="13">
      <c r="H814" s="31"/>
    </row>
    <row r="815" spans="8:8" ht="13">
      <c r="H815" s="31"/>
    </row>
    <row r="816" spans="8:8" ht="13">
      <c r="H816" s="31"/>
    </row>
    <row r="817" spans="8:8" ht="13">
      <c r="H817" s="31"/>
    </row>
    <row r="818" spans="8:8" ht="13">
      <c r="H818" s="31"/>
    </row>
    <row r="819" spans="8:8" ht="13">
      <c r="H819" s="31"/>
    </row>
    <row r="820" spans="8:8" ht="13">
      <c r="H820" s="31"/>
    </row>
    <row r="821" spans="8:8" ht="13">
      <c r="H821" s="31"/>
    </row>
    <row r="822" spans="8:8" ht="13">
      <c r="H822" s="31"/>
    </row>
    <row r="823" spans="8:8" ht="13">
      <c r="H823" s="31"/>
    </row>
    <row r="824" spans="8:8" ht="13">
      <c r="H824" s="31"/>
    </row>
    <row r="825" spans="8:8" ht="13">
      <c r="H825" s="31"/>
    </row>
    <row r="826" spans="8:8" ht="13">
      <c r="H826" s="31"/>
    </row>
    <row r="827" spans="8:8" ht="13">
      <c r="H827" s="31"/>
    </row>
    <row r="828" spans="8:8" ht="13">
      <c r="H828" s="31"/>
    </row>
    <row r="829" spans="8:8" ht="13">
      <c r="H829" s="31"/>
    </row>
    <row r="830" spans="8:8" ht="13">
      <c r="H830" s="31"/>
    </row>
    <row r="831" spans="8:8" ht="13">
      <c r="H831" s="31"/>
    </row>
    <row r="832" spans="8:8" ht="13">
      <c r="H832" s="31"/>
    </row>
    <row r="833" spans="8:8" ht="13">
      <c r="H833" s="31"/>
    </row>
    <row r="834" spans="8:8" ht="13">
      <c r="H834" s="31"/>
    </row>
    <row r="835" spans="8:8" ht="13">
      <c r="H835" s="31"/>
    </row>
    <row r="836" spans="8:8" ht="13">
      <c r="H836" s="31"/>
    </row>
    <row r="837" spans="8:8" ht="13">
      <c r="H837" s="31"/>
    </row>
    <row r="838" spans="8:8" ht="13">
      <c r="H838" s="31"/>
    </row>
    <row r="839" spans="8:8" ht="13">
      <c r="H839" s="31"/>
    </row>
    <row r="840" spans="8:8" ht="13">
      <c r="H840" s="31"/>
    </row>
    <row r="841" spans="8:8" ht="13">
      <c r="H841" s="31"/>
    </row>
    <row r="842" spans="8:8" ht="13">
      <c r="H842" s="31"/>
    </row>
    <row r="843" spans="8:8" ht="13">
      <c r="H843" s="31"/>
    </row>
    <row r="844" spans="8:8" ht="13">
      <c r="H844" s="31"/>
    </row>
    <row r="845" spans="8:8" ht="13">
      <c r="H845" s="31"/>
    </row>
    <row r="846" spans="8:8" ht="13">
      <c r="H846" s="31"/>
    </row>
    <row r="847" spans="8:8" ht="13">
      <c r="H847" s="31"/>
    </row>
    <row r="848" spans="8:8" ht="13">
      <c r="H848" s="31"/>
    </row>
    <row r="849" spans="8:8" ht="13">
      <c r="H849" s="31"/>
    </row>
    <row r="850" spans="8:8" ht="13">
      <c r="H850" s="31"/>
    </row>
    <row r="851" spans="8:8" ht="13">
      <c r="H851" s="31"/>
    </row>
    <row r="852" spans="8:8" ht="13">
      <c r="H852" s="31"/>
    </row>
    <row r="853" spans="8:8" ht="13">
      <c r="H853" s="31"/>
    </row>
    <row r="854" spans="8:8" ht="13">
      <c r="H854" s="31"/>
    </row>
    <row r="855" spans="8:8" ht="13">
      <c r="H855" s="31"/>
    </row>
    <row r="856" spans="8:8" ht="13">
      <c r="H856" s="31"/>
    </row>
    <row r="857" spans="8:8" ht="13">
      <c r="H857" s="31"/>
    </row>
    <row r="858" spans="8:8" ht="13">
      <c r="H858" s="31"/>
    </row>
    <row r="859" spans="8:8" ht="13">
      <c r="H859" s="31"/>
    </row>
    <row r="860" spans="8:8" ht="13">
      <c r="H860" s="31"/>
    </row>
    <row r="861" spans="8:8" ht="13">
      <c r="H861" s="31"/>
    </row>
    <row r="862" spans="8:8" ht="13">
      <c r="H862" s="31"/>
    </row>
    <row r="863" spans="8:8" ht="13">
      <c r="H863" s="31"/>
    </row>
    <row r="864" spans="8:8" ht="13">
      <c r="H864" s="31"/>
    </row>
    <row r="865" spans="8:8" ht="13">
      <c r="H865" s="31"/>
    </row>
    <row r="866" spans="8:8" ht="13">
      <c r="H866" s="31"/>
    </row>
    <row r="867" spans="8:8" ht="13">
      <c r="H867" s="31"/>
    </row>
    <row r="868" spans="8:8" ht="13">
      <c r="H868" s="31"/>
    </row>
    <row r="869" spans="8:8" ht="13">
      <c r="H869" s="31"/>
    </row>
    <row r="870" spans="8:8" ht="13">
      <c r="H870" s="31"/>
    </row>
    <row r="871" spans="8:8" ht="13">
      <c r="H871" s="31"/>
    </row>
    <row r="872" spans="8:8" ht="13">
      <c r="H872" s="31"/>
    </row>
    <row r="873" spans="8:8" ht="13">
      <c r="H873" s="31"/>
    </row>
    <row r="874" spans="8:8" ht="13">
      <c r="H874" s="31"/>
    </row>
    <row r="875" spans="8:8" ht="13">
      <c r="H875" s="31"/>
    </row>
    <row r="876" spans="8:8" ht="13">
      <c r="H876" s="31"/>
    </row>
    <row r="877" spans="8:8" ht="13">
      <c r="H877" s="31"/>
    </row>
    <row r="878" spans="8:8" ht="13">
      <c r="H878" s="31"/>
    </row>
    <row r="879" spans="8:8" ht="13">
      <c r="H879" s="31"/>
    </row>
    <row r="880" spans="8:8" ht="13">
      <c r="H880" s="31"/>
    </row>
    <row r="881" spans="8:8" ht="13">
      <c r="H881" s="31"/>
    </row>
    <row r="882" spans="8:8" ht="13">
      <c r="H882" s="31"/>
    </row>
    <row r="883" spans="8:8" ht="13">
      <c r="H883" s="31"/>
    </row>
    <row r="884" spans="8:8" ht="13">
      <c r="H884" s="31"/>
    </row>
    <row r="885" spans="8:8" ht="13">
      <c r="H885" s="31"/>
    </row>
    <row r="886" spans="8:8" ht="13">
      <c r="H886" s="31"/>
    </row>
    <row r="887" spans="8:8" ht="13">
      <c r="H887" s="31"/>
    </row>
    <row r="888" spans="8:8" ht="13">
      <c r="H888" s="31"/>
    </row>
    <row r="889" spans="8:8" ht="13">
      <c r="H889" s="31"/>
    </row>
    <row r="890" spans="8:8" ht="13">
      <c r="H890" s="31"/>
    </row>
    <row r="891" spans="8:8" ht="13">
      <c r="H891" s="31"/>
    </row>
    <row r="892" spans="8:8" ht="13">
      <c r="H892" s="31"/>
    </row>
    <row r="893" spans="8:8" ht="13">
      <c r="H893" s="31"/>
    </row>
    <row r="894" spans="8:8" ht="13">
      <c r="H894" s="31"/>
    </row>
    <row r="895" spans="8:8" ht="13">
      <c r="H895" s="31"/>
    </row>
    <row r="896" spans="8:8" ht="13">
      <c r="H896" s="31"/>
    </row>
    <row r="897" spans="8:8" ht="13">
      <c r="H897" s="31"/>
    </row>
    <row r="898" spans="8:8" ht="13">
      <c r="H898" s="31"/>
    </row>
    <row r="899" spans="8:8" ht="13">
      <c r="H899" s="31"/>
    </row>
    <row r="900" spans="8:8" ht="13">
      <c r="H900" s="31"/>
    </row>
    <row r="901" spans="8:8" ht="13">
      <c r="H901" s="31"/>
    </row>
    <row r="902" spans="8:8" ht="13">
      <c r="H902" s="31"/>
    </row>
    <row r="903" spans="8:8" ht="13">
      <c r="H903" s="31"/>
    </row>
    <row r="904" spans="8:8" ht="13">
      <c r="H904" s="31"/>
    </row>
    <row r="905" spans="8:8" ht="13">
      <c r="H905" s="31"/>
    </row>
    <row r="906" spans="8:8" ht="13">
      <c r="H906" s="31"/>
    </row>
    <row r="907" spans="8:8" ht="13">
      <c r="H907" s="31"/>
    </row>
    <row r="908" spans="8:8" ht="13">
      <c r="H908" s="31"/>
    </row>
    <row r="909" spans="8:8" ht="13">
      <c r="H909" s="31"/>
    </row>
    <row r="910" spans="8:8" ht="13">
      <c r="H910" s="31"/>
    </row>
    <row r="911" spans="8:8" ht="13">
      <c r="H911" s="31"/>
    </row>
    <row r="912" spans="8:8" ht="13">
      <c r="H912" s="31"/>
    </row>
    <row r="913" spans="8:8" ht="13">
      <c r="H913" s="31"/>
    </row>
    <row r="914" spans="8:8" ht="13">
      <c r="H914" s="31"/>
    </row>
    <row r="915" spans="8:8" ht="13">
      <c r="H915" s="31"/>
    </row>
    <row r="916" spans="8:8" ht="13">
      <c r="H916" s="31"/>
    </row>
    <row r="917" spans="8:8" ht="13">
      <c r="H917" s="31"/>
    </row>
    <row r="918" spans="8:8" ht="13">
      <c r="H918" s="31"/>
    </row>
    <row r="919" spans="8:8" ht="13">
      <c r="H919" s="31"/>
    </row>
    <row r="920" spans="8:8" ht="13">
      <c r="H920" s="31"/>
    </row>
    <row r="921" spans="8:8" ht="13">
      <c r="H921" s="31"/>
    </row>
    <row r="922" spans="8:8" ht="13">
      <c r="H922" s="31"/>
    </row>
    <row r="923" spans="8:8" ht="13">
      <c r="H923" s="31"/>
    </row>
    <row r="924" spans="8:8" ht="13">
      <c r="H924" s="31"/>
    </row>
    <row r="925" spans="8:8" ht="13">
      <c r="H925" s="31"/>
    </row>
    <row r="926" spans="8:8" ht="13">
      <c r="H926" s="31"/>
    </row>
    <row r="927" spans="8:8" ht="13">
      <c r="H927" s="31"/>
    </row>
    <row r="928" spans="8:8" ht="13">
      <c r="H928" s="31"/>
    </row>
    <row r="929" spans="8:8" ht="13">
      <c r="H929" s="31"/>
    </row>
    <row r="930" spans="8:8" ht="13">
      <c r="H930" s="31"/>
    </row>
    <row r="931" spans="8:8" ht="13">
      <c r="H931" s="31"/>
    </row>
    <row r="932" spans="8:8" ht="13">
      <c r="H932" s="31"/>
    </row>
    <row r="933" spans="8:8" ht="13">
      <c r="H933" s="31"/>
    </row>
    <row r="934" spans="8:8" ht="13">
      <c r="H934" s="31"/>
    </row>
    <row r="935" spans="8:8" ht="13">
      <c r="H935" s="31"/>
    </row>
    <row r="936" spans="8:8" ht="13">
      <c r="H936" s="31"/>
    </row>
    <row r="937" spans="8:8" ht="13">
      <c r="H937" s="31"/>
    </row>
    <row r="938" spans="8:8" ht="13">
      <c r="H938" s="31"/>
    </row>
    <row r="939" spans="8:8" ht="13">
      <c r="H939" s="31"/>
    </row>
    <row r="940" spans="8:8" ht="13">
      <c r="H940" s="31"/>
    </row>
    <row r="941" spans="8:8" ht="13">
      <c r="H941" s="31"/>
    </row>
    <row r="942" spans="8:8" ht="13">
      <c r="H942" s="31"/>
    </row>
    <row r="943" spans="8:8" ht="13">
      <c r="H943" s="31"/>
    </row>
    <row r="944" spans="8:8" ht="13">
      <c r="H944" s="31"/>
    </row>
    <row r="945" spans="8:8" ht="13">
      <c r="H945" s="31"/>
    </row>
    <row r="946" spans="8:8" ht="13">
      <c r="H946" s="31"/>
    </row>
    <row r="947" spans="8:8" ht="13">
      <c r="H947" s="31"/>
    </row>
    <row r="948" spans="8:8" ht="13">
      <c r="H948" s="31"/>
    </row>
    <row r="949" spans="8:8" ht="13">
      <c r="H949" s="31"/>
    </row>
    <row r="950" spans="8:8" ht="13">
      <c r="H950" s="31"/>
    </row>
    <row r="951" spans="8:8" ht="13">
      <c r="H951" s="31"/>
    </row>
    <row r="952" spans="8:8" ht="13">
      <c r="H952" s="31"/>
    </row>
    <row r="953" spans="8:8" ht="13">
      <c r="H953" s="31"/>
    </row>
    <row r="954" spans="8:8" ht="13">
      <c r="H954" s="31"/>
    </row>
    <row r="955" spans="8:8" ht="13">
      <c r="H955" s="31"/>
    </row>
    <row r="956" spans="8:8" ht="13">
      <c r="H956" s="31"/>
    </row>
    <row r="957" spans="8:8" ht="13">
      <c r="H957" s="31"/>
    </row>
    <row r="958" spans="8:8" ht="13">
      <c r="H958" s="31"/>
    </row>
    <row r="959" spans="8:8" ht="13">
      <c r="H959" s="31"/>
    </row>
    <row r="960" spans="8:8" ht="13">
      <c r="H960" s="31"/>
    </row>
    <row r="961" spans="8:8" ht="13">
      <c r="H961" s="31"/>
    </row>
    <row r="962" spans="8:8" ht="13">
      <c r="H962" s="31"/>
    </row>
    <row r="963" spans="8:8" ht="13">
      <c r="H963" s="31"/>
    </row>
    <row r="964" spans="8:8" ht="13">
      <c r="H964" s="31"/>
    </row>
    <row r="965" spans="8:8" ht="13">
      <c r="H965" s="31"/>
    </row>
    <row r="966" spans="8:8" ht="13">
      <c r="H966" s="31"/>
    </row>
    <row r="967" spans="8:8" ht="13">
      <c r="H967" s="31"/>
    </row>
    <row r="968" spans="8:8" ht="13">
      <c r="H968" s="31"/>
    </row>
    <row r="969" spans="8:8" ht="13">
      <c r="H969" s="31"/>
    </row>
    <row r="970" spans="8:8" ht="13">
      <c r="H970" s="31"/>
    </row>
    <row r="971" spans="8:8" ht="13">
      <c r="H971" s="31"/>
    </row>
    <row r="972" spans="8:8" ht="13">
      <c r="H972" s="31"/>
    </row>
    <row r="973" spans="8:8" ht="13">
      <c r="H973" s="31"/>
    </row>
    <row r="974" spans="8:8" ht="13">
      <c r="H974" s="31"/>
    </row>
    <row r="975" spans="8:8" ht="13">
      <c r="H975" s="31"/>
    </row>
    <row r="976" spans="8:8" ht="13">
      <c r="H976" s="31"/>
    </row>
    <row r="977" spans="8:8" ht="13">
      <c r="H977" s="31"/>
    </row>
    <row r="978" spans="8:8" ht="13">
      <c r="H978" s="31"/>
    </row>
    <row r="979" spans="8:8" ht="13">
      <c r="H979" s="31"/>
    </row>
    <row r="980" spans="8:8" ht="13">
      <c r="H980" s="31"/>
    </row>
    <row r="981" spans="8:8" ht="13">
      <c r="H981" s="31"/>
    </row>
    <row r="982" spans="8:8" ht="13">
      <c r="H982" s="31"/>
    </row>
    <row r="983" spans="8:8" ht="13">
      <c r="H983" s="31"/>
    </row>
    <row r="984" spans="8:8" ht="13">
      <c r="H984" s="31"/>
    </row>
    <row r="985" spans="8:8" ht="13">
      <c r="H985" s="31"/>
    </row>
    <row r="986" spans="8:8" ht="13">
      <c r="H986" s="31"/>
    </row>
    <row r="987" spans="8:8" ht="13">
      <c r="H987" s="31"/>
    </row>
    <row r="988" spans="8:8" ht="13">
      <c r="H988" s="31"/>
    </row>
  </sheetData>
  <dataValidations count="2">
    <dataValidation type="list" allowBlank="1" sqref="B2" xr:uid="{00000000-0002-0000-12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" xr:uid="{00000000-0002-0000-12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 t="s">
        <v>31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2" t="s">
        <v>36</v>
      </c>
      <c r="C2" s="21" t="s">
        <v>37</v>
      </c>
      <c r="D2" s="15">
        <v>26</v>
      </c>
    </row>
    <row r="3" spans="1:4" ht="15.75" customHeight="1">
      <c r="A3" s="12" t="s">
        <v>38</v>
      </c>
      <c r="B3" s="12" t="s">
        <v>36</v>
      </c>
      <c r="C3" s="21" t="s">
        <v>39</v>
      </c>
      <c r="D3" s="15">
        <v>24</v>
      </c>
    </row>
    <row r="4" spans="1:4" ht="15.75" customHeight="1">
      <c r="A4" s="12" t="s">
        <v>47</v>
      </c>
      <c r="B4" s="12" t="s">
        <v>43</v>
      </c>
      <c r="C4" s="21" t="s">
        <v>44</v>
      </c>
      <c r="D4" s="15">
        <v>11</v>
      </c>
    </row>
    <row r="5" spans="1:4" ht="15.75" customHeight="1">
      <c r="C5" s="15" t="s">
        <v>40</v>
      </c>
      <c r="D5" s="15">
        <f>SUM(D2:D4)</f>
        <v>61</v>
      </c>
    </row>
  </sheetData>
  <dataValidations count="2">
    <dataValidation type="list" allowBlank="1" sqref="B2:B4" xr:uid="{00000000-0002-0000-13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4" xr:uid="{00000000-0002-0000-13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20" t="s">
        <v>31</v>
      </c>
      <c r="B1" s="20" t="s">
        <v>32</v>
      </c>
      <c r="C1" s="11" t="s">
        <v>33</v>
      </c>
      <c r="D1" s="11" t="s">
        <v>34</v>
      </c>
    </row>
    <row r="2" spans="1:4" ht="15.75" customHeight="1">
      <c r="A2" s="18" t="s">
        <v>35</v>
      </c>
      <c r="B2" s="12" t="s">
        <v>36</v>
      </c>
      <c r="C2" s="19" t="s">
        <v>37</v>
      </c>
      <c r="D2" s="15">
        <v>19</v>
      </c>
    </row>
    <row r="3" spans="1:4" ht="15.75" customHeight="1">
      <c r="A3" s="16" t="s">
        <v>38</v>
      </c>
      <c r="B3" s="12" t="s">
        <v>43</v>
      </c>
      <c r="C3" s="17" t="s">
        <v>44</v>
      </c>
      <c r="D3" s="15">
        <v>12</v>
      </c>
    </row>
    <row r="4" spans="1:4" ht="15.75" customHeight="1">
      <c r="C4" s="15" t="s">
        <v>40</v>
      </c>
      <c r="D4" s="15">
        <f>SUM(D2:D3)</f>
        <v>31</v>
      </c>
    </row>
  </sheetData>
  <dataValidations count="2">
    <dataValidation type="list" allowBlank="1" sqref="B2:B3" xr:uid="{00000000-0002-0000-14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14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20" t="s">
        <v>31</v>
      </c>
      <c r="B1" s="20" t="s">
        <v>32</v>
      </c>
      <c r="C1" s="11" t="s">
        <v>33</v>
      </c>
      <c r="D1" s="11" t="s">
        <v>34</v>
      </c>
    </row>
    <row r="2" spans="1:4" ht="15.75" customHeight="1">
      <c r="A2" s="32" t="s">
        <v>38</v>
      </c>
      <c r="B2" s="32" t="s">
        <v>53</v>
      </c>
      <c r="C2" s="33" t="s">
        <v>54</v>
      </c>
      <c r="D2" s="15">
        <v>12</v>
      </c>
    </row>
    <row r="3" spans="1:4" ht="15.75" customHeight="1">
      <c r="A3" s="16" t="s">
        <v>47</v>
      </c>
      <c r="B3" s="16" t="s">
        <v>55</v>
      </c>
      <c r="C3" s="17" t="s">
        <v>56</v>
      </c>
      <c r="D3" s="15">
        <v>18</v>
      </c>
    </row>
    <row r="4" spans="1:4" ht="15.75" customHeight="1">
      <c r="C4" s="15" t="s">
        <v>40</v>
      </c>
      <c r="D4" s="15">
        <f>SUM(D2:D3)</f>
        <v>30</v>
      </c>
    </row>
  </sheetData>
  <dataValidations count="2">
    <dataValidation type="list" allowBlank="1" sqref="B2:B3" xr:uid="{00000000-0002-0000-15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15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J991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  <col min="5" max="5" width="11.1640625" customWidth="1"/>
    <col min="6" max="6" width="9.6640625" customWidth="1"/>
    <col min="7" max="7" width="18.33203125" customWidth="1"/>
    <col min="8" max="8" width="16.1640625" customWidth="1"/>
  </cols>
  <sheetData>
    <row r="1" spans="1:10" ht="15.75" customHeight="1">
      <c r="A1" s="11" t="s">
        <v>31</v>
      </c>
      <c r="B1" s="11" t="s">
        <v>32</v>
      </c>
      <c r="C1" s="11" t="s">
        <v>33</v>
      </c>
      <c r="D1" s="34" t="s">
        <v>34</v>
      </c>
      <c r="E1" s="8"/>
      <c r="F1" s="11" t="s">
        <v>59</v>
      </c>
      <c r="G1" s="11" t="s">
        <v>60</v>
      </c>
      <c r="H1" s="25" t="s">
        <v>61</v>
      </c>
    </row>
    <row r="2" spans="1:10">
      <c r="A2" s="12" t="s">
        <v>51</v>
      </c>
      <c r="B2" s="12" t="s">
        <v>45</v>
      </c>
      <c r="C2" s="15" t="s">
        <v>46</v>
      </c>
      <c r="D2" s="35">
        <v>30</v>
      </c>
      <c r="F2" s="36">
        <v>10511</v>
      </c>
      <c r="G2" s="37" t="s">
        <v>86</v>
      </c>
      <c r="H2" s="36">
        <v>0</v>
      </c>
      <c r="I2" s="26">
        <v>1</v>
      </c>
    </row>
    <row r="3" spans="1:10">
      <c r="C3" s="15" t="s">
        <v>40</v>
      </c>
      <c r="D3" s="35">
        <f>SUM(D2)</f>
        <v>30</v>
      </c>
      <c r="F3" s="36">
        <v>10572</v>
      </c>
      <c r="G3" s="37" t="s">
        <v>87</v>
      </c>
      <c r="H3" s="36">
        <v>0</v>
      </c>
      <c r="I3" s="26">
        <v>2</v>
      </c>
    </row>
    <row r="4" spans="1:10">
      <c r="F4" s="36">
        <v>10631</v>
      </c>
      <c r="G4" s="37" t="s">
        <v>88</v>
      </c>
      <c r="H4" s="36">
        <v>175</v>
      </c>
      <c r="I4" s="26">
        <v>3</v>
      </c>
    </row>
    <row r="5" spans="1:10">
      <c r="F5" s="36">
        <v>10632</v>
      </c>
      <c r="G5" s="37" t="s">
        <v>89</v>
      </c>
      <c r="H5" s="36">
        <v>0</v>
      </c>
      <c r="I5" s="26">
        <v>4</v>
      </c>
      <c r="J5" s="1" t="s">
        <v>90</v>
      </c>
    </row>
    <row r="6" spans="1:10">
      <c r="F6" s="36">
        <v>10655</v>
      </c>
      <c r="G6" s="37" t="s">
        <v>91</v>
      </c>
      <c r="H6" s="36">
        <v>0</v>
      </c>
      <c r="I6" s="26">
        <v>5</v>
      </c>
    </row>
    <row r="7" spans="1:10">
      <c r="D7" s="1" t="s">
        <v>92</v>
      </c>
      <c r="F7" s="36">
        <v>10672</v>
      </c>
      <c r="G7" s="38" t="s">
        <v>93</v>
      </c>
      <c r="H7" s="36">
        <v>0</v>
      </c>
      <c r="I7" s="26">
        <v>6</v>
      </c>
    </row>
    <row r="8" spans="1:10">
      <c r="F8" s="36">
        <v>10673</v>
      </c>
      <c r="G8" s="38" t="s">
        <v>94</v>
      </c>
      <c r="H8" s="36">
        <v>0</v>
      </c>
      <c r="I8" s="26">
        <v>7</v>
      </c>
    </row>
    <row r="9" spans="1:10">
      <c r="F9" s="36">
        <v>10739</v>
      </c>
      <c r="G9" s="37" t="s">
        <v>95</v>
      </c>
      <c r="H9" s="36">
        <v>175</v>
      </c>
      <c r="I9" s="26">
        <v>8</v>
      </c>
    </row>
    <row r="10" spans="1:10">
      <c r="F10" s="36">
        <v>10760</v>
      </c>
      <c r="G10" s="37" t="s">
        <v>96</v>
      </c>
      <c r="H10" s="36">
        <v>175</v>
      </c>
      <c r="I10" s="26">
        <v>9</v>
      </c>
    </row>
    <row r="11" spans="1:10">
      <c r="F11" s="36">
        <v>10766</v>
      </c>
      <c r="G11" s="37" t="s">
        <v>97</v>
      </c>
      <c r="H11" s="36">
        <v>0</v>
      </c>
      <c r="I11" s="26">
        <v>10</v>
      </c>
    </row>
    <row r="12" spans="1:10">
      <c r="F12" s="36">
        <v>10817</v>
      </c>
      <c r="G12" s="37" t="s">
        <v>98</v>
      </c>
      <c r="H12" s="36">
        <v>0</v>
      </c>
      <c r="I12" s="26">
        <v>11</v>
      </c>
    </row>
    <row r="13" spans="1:10">
      <c r="F13" s="36">
        <v>10818</v>
      </c>
      <c r="G13" s="37" t="s">
        <v>99</v>
      </c>
      <c r="H13" s="36">
        <v>175</v>
      </c>
      <c r="I13" s="26">
        <v>12</v>
      </c>
    </row>
    <row r="14" spans="1:10">
      <c r="F14" s="36">
        <v>10833</v>
      </c>
      <c r="G14" s="37" t="s">
        <v>100</v>
      </c>
      <c r="H14" s="36">
        <v>0</v>
      </c>
      <c r="I14" s="26">
        <v>13</v>
      </c>
    </row>
    <row r="15" spans="1:10">
      <c r="F15" s="36">
        <v>10883</v>
      </c>
      <c r="G15" s="37" t="s">
        <v>101</v>
      </c>
      <c r="H15" s="36">
        <v>0</v>
      </c>
      <c r="I15" s="26">
        <v>14</v>
      </c>
    </row>
    <row r="16" spans="1:10">
      <c r="F16" s="36">
        <v>10906</v>
      </c>
      <c r="G16" s="37" t="s">
        <v>102</v>
      </c>
      <c r="H16" s="36">
        <v>0</v>
      </c>
      <c r="I16" s="26">
        <v>15</v>
      </c>
    </row>
    <row r="17" spans="6:9">
      <c r="F17" s="36">
        <v>10918</v>
      </c>
      <c r="G17" s="37" t="s">
        <v>103</v>
      </c>
      <c r="H17" s="36">
        <v>175</v>
      </c>
      <c r="I17" s="26">
        <v>16</v>
      </c>
    </row>
    <row r="18" spans="6:9">
      <c r="F18" s="36">
        <v>10919</v>
      </c>
      <c r="G18" s="37" t="s">
        <v>104</v>
      </c>
      <c r="H18" s="36">
        <v>175</v>
      </c>
      <c r="I18" s="26">
        <v>17</v>
      </c>
    </row>
    <row r="19" spans="6:9">
      <c r="F19" s="36">
        <v>10955</v>
      </c>
      <c r="G19" s="37" t="s">
        <v>105</v>
      </c>
      <c r="H19" s="36">
        <v>175</v>
      </c>
      <c r="I19" s="26">
        <v>18</v>
      </c>
    </row>
    <row r="20" spans="6:9">
      <c r="F20" s="36">
        <v>10961</v>
      </c>
      <c r="G20" s="37" t="s">
        <v>106</v>
      </c>
      <c r="H20" s="36">
        <v>175</v>
      </c>
      <c r="I20" s="26">
        <v>19</v>
      </c>
    </row>
    <row r="21" spans="6:9">
      <c r="F21" s="36">
        <v>10974</v>
      </c>
      <c r="G21" s="37" t="s">
        <v>107</v>
      </c>
      <c r="H21" s="36">
        <v>175</v>
      </c>
      <c r="I21" s="26">
        <v>20</v>
      </c>
    </row>
    <row r="22" spans="6:9">
      <c r="F22" s="36">
        <v>11000</v>
      </c>
      <c r="G22" s="37" t="s">
        <v>108</v>
      </c>
      <c r="H22" s="36">
        <v>0</v>
      </c>
      <c r="I22" s="26">
        <v>21</v>
      </c>
    </row>
    <row r="23" spans="6:9">
      <c r="F23" s="36">
        <v>11034</v>
      </c>
      <c r="G23" s="37" t="s">
        <v>109</v>
      </c>
      <c r="H23" s="36">
        <v>0</v>
      </c>
      <c r="I23" s="26">
        <v>22</v>
      </c>
    </row>
    <row r="24" spans="6:9">
      <c r="F24" s="36">
        <v>11035</v>
      </c>
      <c r="G24" s="37" t="s">
        <v>110</v>
      </c>
      <c r="H24" s="36">
        <v>0</v>
      </c>
      <c r="I24" s="26">
        <v>23</v>
      </c>
    </row>
    <row r="25" spans="6:9">
      <c r="F25" s="36">
        <v>11126</v>
      </c>
      <c r="G25" s="37" t="s">
        <v>111</v>
      </c>
      <c r="H25" s="36">
        <v>175</v>
      </c>
      <c r="I25" s="26">
        <v>24</v>
      </c>
    </row>
    <row r="26" spans="6:9">
      <c r="F26" s="36">
        <v>11142</v>
      </c>
      <c r="G26" s="37" t="s">
        <v>112</v>
      </c>
      <c r="H26" s="36">
        <v>175</v>
      </c>
      <c r="I26" s="26">
        <v>25</v>
      </c>
    </row>
    <row r="27" spans="6:9">
      <c r="F27" s="36">
        <v>11146</v>
      </c>
      <c r="G27" s="37" t="s">
        <v>113</v>
      </c>
      <c r="H27" s="36">
        <v>175</v>
      </c>
      <c r="I27" s="26">
        <v>26</v>
      </c>
    </row>
    <row r="28" spans="6:9">
      <c r="F28" s="36">
        <v>11192</v>
      </c>
      <c r="G28" s="37" t="s">
        <v>114</v>
      </c>
      <c r="H28" s="36">
        <v>0</v>
      </c>
      <c r="I28" s="26">
        <v>27</v>
      </c>
    </row>
    <row r="29" spans="6:9">
      <c r="F29" s="36">
        <v>11228</v>
      </c>
      <c r="G29" s="37" t="s">
        <v>115</v>
      </c>
      <c r="H29" s="36">
        <v>0</v>
      </c>
      <c r="I29" s="26">
        <v>28</v>
      </c>
    </row>
    <row r="30" spans="6:9">
      <c r="F30" s="36">
        <v>11324</v>
      </c>
      <c r="G30" s="38" t="s">
        <v>116</v>
      </c>
      <c r="H30" s="39">
        <v>175</v>
      </c>
      <c r="I30" s="26">
        <v>29</v>
      </c>
    </row>
    <row r="31" spans="6:9">
      <c r="F31" s="36">
        <v>11768</v>
      </c>
      <c r="G31" s="38" t="s">
        <v>117</v>
      </c>
      <c r="H31" s="37"/>
      <c r="I31" s="26">
        <v>30</v>
      </c>
    </row>
    <row r="32" spans="6:9" ht="15.75" customHeight="1">
      <c r="H32" s="31"/>
    </row>
    <row r="33" spans="8:8" ht="15.75" customHeight="1">
      <c r="H33" s="31"/>
    </row>
    <row r="34" spans="8:8" ht="15.75" customHeight="1">
      <c r="H34" s="31"/>
    </row>
    <row r="35" spans="8:8" ht="15.75" customHeight="1">
      <c r="H35" s="31"/>
    </row>
    <row r="36" spans="8:8" ht="15.75" customHeight="1">
      <c r="H36" s="31"/>
    </row>
    <row r="37" spans="8:8" ht="15.75" customHeight="1">
      <c r="H37" s="31"/>
    </row>
    <row r="38" spans="8:8" ht="15.75" customHeight="1">
      <c r="H38" s="31"/>
    </row>
    <row r="39" spans="8:8" ht="15.75" customHeight="1">
      <c r="H39" s="31"/>
    </row>
    <row r="40" spans="8:8" ht="15.75" customHeight="1">
      <c r="H40" s="31"/>
    </row>
    <row r="41" spans="8:8" ht="15.75" customHeight="1">
      <c r="H41" s="31"/>
    </row>
    <row r="42" spans="8:8" ht="15.75" customHeight="1">
      <c r="H42" s="31"/>
    </row>
    <row r="43" spans="8:8" ht="15.75" customHeight="1">
      <c r="H43" s="31"/>
    </row>
    <row r="44" spans="8:8" ht="15.75" customHeight="1">
      <c r="H44" s="31"/>
    </row>
    <row r="45" spans="8:8" ht="15.75" customHeight="1">
      <c r="H45" s="31"/>
    </row>
    <row r="46" spans="8:8" ht="15.75" customHeight="1">
      <c r="H46" s="31"/>
    </row>
    <row r="47" spans="8:8" ht="15.75" customHeight="1">
      <c r="H47" s="31"/>
    </row>
    <row r="48" spans="8:8" ht="15.75" customHeight="1">
      <c r="H48" s="31"/>
    </row>
    <row r="49" spans="8:8" ht="15.75" customHeight="1">
      <c r="H49" s="31"/>
    </row>
    <row r="50" spans="8:8" ht="15.75" customHeight="1">
      <c r="H50" s="31"/>
    </row>
    <row r="51" spans="8:8" ht="15.75" customHeight="1">
      <c r="H51" s="31"/>
    </row>
    <row r="52" spans="8:8" ht="15.75" customHeight="1">
      <c r="H52" s="31"/>
    </row>
    <row r="53" spans="8:8" ht="15.75" customHeight="1">
      <c r="H53" s="31"/>
    </row>
    <row r="54" spans="8:8" ht="15.75" customHeight="1">
      <c r="H54" s="31"/>
    </row>
    <row r="55" spans="8:8" ht="15.75" customHeight="1">
      <c r="H55" s="31"/>
    </row>
    <row r="56" spans="8:8" ht="15.75" customHeight="1">
      <c r="H56" s="31"/>
    </row>
    <row r="57" spans="8:8" ht="15.75" customHeight="1">
      <c r="H57" s="31"/>
    </row>
    <row r="58" spans="8:8" ht="15.75" customHeight="1">
      <c r="H58" s="31"/>
    </row>
    <row r="59" spans="8:8" ht="15.75" customHeight="1">
      <c r="H59" s="31"/>
    </row>
    <row r="60" spans="8:8" ht="15.75" customHeight="1">
      <c r="H60" s="31"/>
    </row>
    <row r="61" spans="8:8" ht="15.75" customHeight="1">
      <c r="H61" s="31"/>
    </row>
    <row r="62" spans="8:8" ht="15.75" customHeight="1">
      <c r="H62" s="31"/>
    </row>
    <row r="63" spans="8:8" ht="13">
      <c r="H63" s="31"/>
    </row>
    <row r="64" spans="8:8" ht="13">
      <c r="H64" s="31"/>
    </row>
    <row r="65" spans="8:8" ht="13">
      <c r="H65" s="31"/>
    </row>
    <row r="66" spans="8:8" ht="13">
      <c r="H66" s="31"/>
    </row>
    <row r="67" spans="8:8" ht="13">
      <c r="H67" s="31"/>
    </row>
    <row r="68" spans="8:8" ht="13">
      <c r="H68" s="31"/>
    </row>
    <row r="69" spans="8:8" ht="13">
      <c r="H69" s="31"/>
    </row>
    <row r="70" spans="8:8" ht="13">
      <c r="H70" s="31"/>
    </row>
    <row r="71" spans="8:8" ht="13">
      <c r="H71" s="31"/>
    </row>
    <row r="72" spans="8:8" ht="13">
      <c r="H72" s="31"/>
    </row>
    <row r="73" spans="8:8" ht="13">
      <c r="H73" s="31"/>
    </row>
    <row r="74" spans="8:8" ht="13">
      <c r="H74" s="31"/>
    </row>
    <row r="75" spans="8:8" ht="13">
      <c r="H75" s="31"/>
    </row>
    <row r="76" spans="8:8" ht="13">
      <c r="H76" s="31"/>
    </row>
    <row r="77" spans="8:8" ht="13">
      <c r="H77" s="31"/>
    </row>
    <row r="78" spans="8:8" ht="13">
      <c r="H78" s="31"/>
    </row>
    <row r="79" spans="8:8" ht="13">
      <c r="H79" s="31"/>
    </row>
    <row r="80" spans="8:8" ht="13">
      <c r="H80" s="31"/>
    </row>
    <row r="81" spans="8:8" ht="13">
      <c r="H81" s="31"/>
    </row>
    <row r="82" spans="8:8" ht="13">
      <c r="H82" s="31"/>
    </row>
    <row r="83" spans="8:8" ht="13">
      <c r="H83" s="31"/>
    </row>
    <row r="84" spans="8:8" ht="13">
      <c r="H84" s="31"/>
    </row>
    <row r="85" spans="8:8" ht="13">
      <c r="H85" s="31"/>
    </row>
    <row r="86" spans="8:8" ht="13">
      <c r="H86" s="31"/>
    </row>
    <row r="87" spans="8:8" ht="13">
      <c r="H87" s="31"/>
    </row>
    <row r="88" spans="8:8" ht="13">
      <c r="H88" s="31"/>
    </row>
    <row r="89" spans="8:8" ht="13">
      <c r="H89" s="31"/>
    </row>
    <row r="90" spans="8:8" ht="13">
      <c r="H90" s="31"/>
    </row>
    <row r="91" spans="8:8" ht="13">
      <c r="H91" s="31"/>
    </row>
    <row r="92" spans="8:8" ht="13">
      <c r="H92" s="31"/>
    </row>
    <row r="93" spans="8:8" ht="13">
      <c r="H93" s="31"/>
    </row>
    <row r="94" spans="8:8" ht="13">
      <c r="H94" s="31"/>
    </row>
    <row r="95" spans="8:8" ht="13">
      <c r="H95" s="31"/>
    </row>
    <row r="96" spans="8:8" ht="13">
      <c r="H96" s="31"/>
    </row>
    <row r="97" spans="8:8" ht="13">
      <c r="H97" s="31"/>
    </row>
    <row r="98" spans="8:8" ht="13">
      <c r="H98" s="31"/>
    </row>
    <row r="99" spans="8:8" ht="13">
      <c r="H99" s="31"/>
    </row>
    <row r="100" spans="8:8" ht="13">
      <c r="H100" s="31"/>
    </row>
    <row r="101" spans="8:8" ht="13">
      <c r="H101" s="31"/>
    </row>
    <row r="102" spans="8:8" ht="13">
      <c r="H102" s="31"/>
    </row>
    <row r="103" spans="8:8" ht="13">
      <c r="H103" s="31"/>
    </row>
    <row r="104" spans="8:8" ht="13">
      <c r="H104" s="31"/>
    </row>
    <row r="105" spans="8:8" ht="13">
      <c r="H105" s="31"/>
    </row>
    <row r="106" spans="8:8" ht="13">
      <c r="H106" s="31"/>
    </row>
    <row r="107" spans="8:8" ht="13">
      <c r="H107" s="31"/>
    </row>
    <row r="108" spans="8:8" ht="13">
      <c r="H108" s="31"/>
    </row>
    <row r="109" spans="8:8" ht="13">
      <c r="H109" s="31"/>
    </row>
    <row r="110" spans="8:8" ht="13">
      <c r="H110" s="31"/>
    </row>
    <row r="111" spans="8:8" ht="13">
      <c r="H111" s="31"/>
    </row>
    <row r="112" spans="8:8" ht="13">
      <c r="H112" s="31"/>
    </row>
    <row r="113" spans="8:8" ht="13">
      <c r="H113" s="31"/>
    </row>
    <row r="114" spans="8:8" ht="13">
      <c r="H114" s="31"/>
    </row>
    <row r="115" spans="8:8" ht="13">
      <c r="H115" s="31"/>
    </row>
    <row r="116" spans="8:8" ht="13">
      <c r="H116" s="31"/>
    </row>
    <row r="117" spans="8:8" ht="13">
      <c r="H117" s="31"/>
    </row>
    <row r="118" spans="8:8" ht="13">
      <c r="H118" s="31"/>
    </row>
    <row r="119" spans="8:8" ht="13">
      <c r="H119" s="31"/>
    </row>
    <row r="120" spans="8:8" ht="13">
      <c r="H120" s="31"/>
    </row>
    <row r="121" spans="8:8" ht="13">
      <c r="H121" s="31"/>
    </row>
    <row r="122" spans="8:8" ht="13">
      <c r="H122" s="31"/>
    </row>
    <row r="123" spans="8:8" ht="13">
      <c r="H123" s="31"/>
    </row>
    <row r="124" spans="8:8" ht="13">
      <c r="H124" s="31"/>
    </row>
    <row r="125" spans="8:8" ht="13">
      <c r="H125" s="31"/>
    </row>
    <row r="126" spans="8:8" ht="13">
      <c r="H126" s="31"/>
    </row>
    <row r="127" spans="8:8" ht="13">
      <c r="H127" s="31"/>
    </row>
    <row r="128" spans="8:8" ht="13">
      <c r="H128" s="31"/>
    </row>
    <row r="129" spans="8:8" ht="13">
      <c r="H129" s="31"/>
    </row>
    <row r="130" spans="8:8" ht="13">
      <c r="H130" s="31"/>
    </row>
    <row r="131" spans="8:8" ht="13">
      <c r="H131" s="31"/>
    </row>
    <row r="132" spans="8:8" ht="13">
      <c r="H132" s="31"/>
    </row>
    <row r="133" spans="8:8" ht="13">
      <c r="H133" s="31"/>
    </row>
    <row r="134" spans="8:8" ht="13">
      <c r="H134" s="31"/>
    </row>
    <row r="135" spans="8:8" ht="13">
      <c r="H135" s="31"/>
    </row>
    <row r="136" spans="8:8" ht="13">
      <c r="H136" s="31"/>
    </row>
    <row r="137" spans="8:8" ht="13">
      <c r="H137" s="31"/>
    </row>
    <row r="138" spans="8:8" ht="13">
      <c r="H138" s="31"/>
    </row>
    <row r="139" spans="8:8" ht="13">
      <c r="H139" s="31"/>
    </row>
    <row r="140" spans="8:8" ht="13">
      <c r="H140" s="31"/>
    </row>
    <row r="141" spans="8:8" ht="13">
      <c r="H141" s="31"/>
    </row>
    <row r="142" spans="8:8" ht="13">
      <c r="H142" s="31"/>
    </row>
    <row r="143" spans="8:8" ht="13">
      <c r="H143" s="31"/>
    </row>
    <row r="144" spans="8:8" ht="13">
      <c r="H144" s="31"/>
    </row>
    <row r="145" spans="8:8" ht="13">
      <c r="H145" s="31"/>
    </row>
    <row r="146" spans="8:8" ht="13">
      <c r="H146" s="31"/>
    </row>
    <row r="147" spans="8:8" ht="13">
      <c r="H147" s="31"/>
    </row>
    <row r="148" spans="8:8" ht="13">
      <c r="H148" s="31"/>
    </row>
    <row r="149" spans="8:8" ht="13">
      <c r="H149" s="31"/>
    </row>
    <row r="150" spans="8:8" ht="13">
      <c r="H150" s="31"/>
    </row>
    <row r="151" spans="8:8" ht="13">
      <c r="H151" s="31"/>
    </row>
    <row r="152" spans="8:8" ht="13">
      <c r="H152" s="31"/>
    </row>
    <row r="153" spans="8:8" ht="13">
      <c r="H153" s="31"/>
    </row>
    <row r="154" spans="8:8" ht="13">
      <c r="H154" s="31"/>
    </row>
    <row r="155" spans="8:8" ht="13">
      <c r="H155" s="31"/>
    </row>
    <row r="156" spans="8:8" ht="13">
      <c r="H156" s="31"/>
    </row>
    <row r="157" spans="8:8" ht="13">
      <c r="H157" s="31"/>
    </row>
    <row r="158" spans="8:8" ht="13">
      <c r="H158" s="31"/>
    </row>
    <row r="159" spans="8:8" ht="13">
      <c r="H159" s="31"/>
    </row>
    <row r="160" spans="8:8" ht="13">
      <c r="H160" s="31"/>
    </row>
    <row r="161" spans="8:8" ht="13">
      <c r="H161" s="31"/>
    </row>
    <row r="162" spans="8:8" ht="13">
      <c r="H162" s="31"/>
    </row>
    <row r="163" spans="8:8" ht="13">
      <c r="H163" s="31"/>
    </row>
    <row r="164" spans="8:8" ht="13">
      <c r="H164" s="31"/>
    </row>
    <row r="165" spans="8:8" ht="13">
      <c r="H165" s="31"/>
    </row>
    <row r="166" spans="8:8" ht="13">
      <c r="H166" s="31"/>
    </row>
    <row r="167" spans="8:8" ht="13">
      <c r="H167" s="31"/>
    </row>
    <row r="168" spans="8:8" ht="13">
      <c r="H168" s="31"/>
    </row>
    <row r="169" spans="8:8" ht="13">
      <c r="H169" s="31"/>
    </row>
    <row r="170" spans="8:8" ht="13">
      <c r="H170" s="31"/>
    </row>
    <row r="171" spans="8:8" ht="13">
      <c r="H171" s="31"/>
    </row>
    <row r="172" spans="8:8" ht="13">
      <c r="H172" s="31"/>
    </row>
    <row r="173" spans="8:8" ht="13">
      <c r="H173" s="31"/>
    </row>
    <row r="174" spans="8:8" ht="13">
      <c r="H174" s="31"/>
    </row>
    <row r="175" spans="8:8" ht="13">
      <c r="H175" s="31"/>
    </row>
    <row r="176" spans="8:8" ht="13">
      <c r="H176" s="31"/>
    </row>
    <row r="177" spans="8:8" ht="13">
      <c r="H177" s="31"/>
    </row>
    <row r="178" spans="8:8" ht="13">
      <c r="H178" s="31"/>
    </row>
    <row r="179" spans="8:8" ht="13">
      <c r="H179" s="31"/>
    </row>
    <row r="180" spans="8:8" ht="13">
      <c r="H180" s="31"/>
    </row>
    <row r="181" spans="8:8" ht="13">
      <c r="H181" s="31"/>
    </row>
    <row r="182" spans="8:8" ht="13">
      <c r="H182" s="31"/>
    </row>
    <row r="183" spans="8:8" ht="13">
      <c r="H183" s="31"/>
    </row>
    <row r="184" spans="8:8" ht="13">
      <c r="H184" s="31"/>
    </row>
    <row r="185" spans="8:8" ht="13">
      <c r="H185" s="31"/>
    </row>
    <row r="186" spans="8:8" ht="13">
      <c r="H186" s="31"/>
    </row>
    <row r="187" spans="8:8" ht="13">
      <c r="H187" s="31"/>
    </row>
    <row r="188" spans="8:8" ht="13">
      <c r="H188" s="31"/>
    </row>
    <row r="189" spans="8:8" ht="13">
      <c r="H189" s="31"/>
    </row>
    <row r="190" spans="8:8" ht="13">
      <c r="H190" s="31"/>
    </row>
    <row r="191" spans="8:8" ht="13">
      <c r="H191" s="31"/>
    </row>
    <row r="192" spans="8:8" ht="13">
      <c r="H192" s="31"/>
    </row>
    <row r="193" spans="8:8" ht="13">
      <c r="H193" s="31"/>
    </row>
    <row r="194" spans="8:8" ht="13">
      <c r="H194" s="31"/>
    </row>
    <row r="195" spans="8:8" ht="13">
      <c r="H195" s="31"/>
    </row>
    <row r="196" spans="8:8" ht="13">
      <c r="H196" s="31"/>
    </row>
    <row r="197" spans="8:8" ht="13">
      <c r="H197" s="31"/>
    </row>
    <row r="198" spans="8:8" ht="13">
      <c r="H198" s="31"/>
    </row>
    <row r="199" spans="8:8" ht="13">
      <c r="H199" s="31"/>
    </row>
    <row r="200" spans="8:8" ht="13">
      <c r="H200" s="31"/>
    </row>
    <row r="201" spans="8:8" ht="13">
      <c r="H201" s="31"/>
    </row>
    <row r="202" spans="8:8" ht="13">
      <c r="H202" s="31"/>
    </row>
    <row r="203" spans="8:8" ht="13">
      <c r="H203" s="31"/>
    </row>
    <row r="204" spans="8:8" ht="13">
      <c r="H204" s="31"/>
    </row>
    <row r="205" spans="8:8" ht="13">
      <c r="H205" s="31"/>
    </row>
    <row r="206" spans="8:8" ht="13">
      <c r="H206" s="31"/>
    </row>
    <row r="207" spans="8:8" ht="13">
      <c r="H207" s="31"/>
    </row>
    <row r="208" spans="8:8" ht="13">
      <c r="H208" s="31"/>
    </row>
    <row r="209" spans="8:8" ht="13">
      <c r="H209" s="31"/>
    </row>
    <row r="210" spans="8:8" ht="13">
      <c r="H210" s="31"/>
    </row>
    <row r="211" spans="8:8" ht="13">
      <c r="H211" s="31"/>
    </row>
    <row r="212" spans="8:8" ht="13">
      <c r="H212" s="31"/>
    </row>
    <row r="213" spans="8:8" ht="13">
      <c r="H213" s="31"/>
    </row>
    <row r="214" spans="8:8" ht="13">
      <c r="H214" s="31"/>
    </row>
    <row r="215" spans="8:8" ht="13">
      <c r="H215" s="31"/>
    </row>
    <row r="216" spans="8:8" ht="13">
      <c r="H216" s="31"/>
    </row>
    <row r="217" spans="8:8" ht="13">
      <c r="H217" s="31"/>
    </row>
    <row r="218" spans="8:8" ht="13">
      <c r="H218" s="31"/>
    </row>
    <row r="219" spans="8:8" ht="13">
      <c r="H219" s="31"/>
    </row>
    <row r="220" spans="8:8" ht="13">
      <c r="H220" s="31"/>
    </row>
    <row r="221" spans="8:8" ht="13">
      <c r="H221" s="31"/>
    </row>
    <row r="222" spans="8:8" ht="13">
      <c r="H222" s="31"/>
    </row>
    <row r="223" spans="8:8" ht="13">
      <c r="H223" s="31"/>
    </row>
    <row r="224" spans="8:8" ht="13">
      <c r="H224" s="31"/>
    </row>
    <row r="225" spans="8:8" ht="13">
      <c r="H225" s="31"/>
    </row>
    <row r="226" spans="8:8" ht="13">
      <c r="H226" s="31"/>
    </row>
    <row r="227" spans="8:8" ht="13">
      <c r="H227" s="31"/>
    </row>
    <row r="228" spans="8:8" ht="13">
      <c r="H228" s="31"/>
    </row>
    <row r="229" spans="8:8" ht="13">
      <c r="H229" s="31"/>
    </row>
    <row r="230" spans="8:8" ht="13">
      <c r="H230" s="31"/>
    </row>
    <row r="231" spans="8:8" ht="13">
      <c r="H231" s="31"/>
    </row>
    <row r="232" spans="8:8" ht="13">
      <c r="H232" s="31"/>
    </row>
    <row r="233" spans="8:8" ht="13">
      <c r="H233" s="31"/>
    </row>
    <row r="234" spans="8:8" ht="13">
      <c r="H234" s="31"/>
    </row>
    <row r="235" spans="8:8" ht="13">
      <c r="H235" s="31"/>
    </row>
    <row r="236" spans="8:8" ht="13">
      <c r="H236" s="31"/>
    </row>
    <row r="237" spans="8:8" ht="13">
      <c r="H237" s="31"/>
    </row>
    <row r="238" spans="8:8" ht="13">
      <c r="H238" s="31"/>
    </row>
    <row r="239" spans="8:8" ht="13">
      <c r="H239" s="31"/>
    </row>
    <row r="240" spans="8:8" ht="13">
      <c r="H240" s="31"/>
    </row>
    <row r="241" spans="8:8" ht="13">
      <c r="H241" s="31"/>
    </row>
    <row r="242" spans="8:8" ht="13">
      <c r="H242" s="31"/>
    </row>
    <row r="243" spans="8:8" ht="13">
      <c r="H243" s="31"/>
    </row>
    <row r="244" spans="8:8" ht="13">
      <c r="H244" s="31"/>
    </row>
    <row r="245" spans="8:8" ht="13">
      <c r="H245" s="31"/>
    </row>
    <row r="246" spans="8:8" ht="13">
      <c r="H246" s="31"/>
    </row>
    <row r="247" spans="8:8" ht="13">
      <c r="H247" s="31"/>
    </row>
    <row r="248" spans="8:8" ht="13">
      <c r="H248" s="31"/>
    </row>
    <row r="249" spans="8:8" ht="13">
      <c r="H249" s="31"/>
    </row>
    <row r="250" spans="8:8" ht="13">
      <c r="H250" s="31"/>
    </row>
    <row r="251" spans="8:8" ht="13">
      <c r="H251" s="31"/>
    </row>
    <row r="252" spans="8:8" ht="13">
      <c r="H252" s="31"/>
    </row>
    <row r="253" spans="8:8" ht="13">
      <c r="H253" s="31"/>
    </row>
    <row r="254" spans="8:8" ht="13">
      <c r="H254" s="31"/>
    </row>
    <row r="255" spans="8:8" ht="13">
      <c r="H255" s="31"/>
    </row>
    <row r="256" spans="8:8" ht="13">
      <c r="H256" s="31"/>
    </row>
    <row r="257" spans="8:8" ht="13">
      <c r="H257" s="31"/>
    </row>
    <row r="258" spans="8:8" ht="13">
      <c r="H258" s="31"/>
    </row>
    <row r="259" spans="8:8" ht="13">
      <c r="H259" s="31"/>
    </row>
    <row r="260" spans="8:8" ht="13">
      <c r="H260" s="31"/>
    </row>
    <row r="261" spans="8:8" ht="13">
      <c r="H261" s="31"/>
    </row>
    <row r="262" spans="8:8" ht="13">
      <c r="H262" s="31"/>
    </row>
    <row r="263" spans="8:8" ht="13">
      <c r="H263" s="31"/>
    </row>
    <row r="264" spans="8:8" ht="13">
      <c r="H264" s="31"/>
    </row>
    <row r="265" spans="8:8" ht="13">
      <c r="H265" s="31"/>
    </row>
    <row r="266" spans="8:8" ht="13">
      <c r="H266" s="31"/>
    </row>
    <row r="267" spans="8:8" ht="13">
      <c r="H267" s="31"/>
    </row>
    <row r="268" spans="8:8" ht="13">
      <c r="H268" s="31"/>
    </row>
    <row r="269" spans="8:8" ht="13">
      <c r="H269" s="31"/>
    </row>
    <row r="270" spans="8:8" ht="13">
      <c r="H270" s="31"/>
    </row>
    <row r="271" spans="8:8" ht="13">
      <c r="H271" s="31"/>
    </row>
    <row r="272" spans="8:8" ht="13">
      <c r="H272" s="31"/>
    </row>
    <row r="273" spans="8:8" ht="13">
      <c r="H273" s="31"/>
    </row>
    <row r="274" spans="8:8" ht="13">
      <c r="H274" s="31"/>
    </row>
    <row r="275" spans="8:8" ht="13">
      <c r="H275" s="31"/>
    </row>
    <row r="276" spans="8:8" ht="13">
      <c r="H276" s="31"/>
    </row>
    <row r="277" spans="8:8" ht="13">
      <c r="H277" s="31"/>
    </row>
    <row r="278" spans="8:8" ht="13">
      <c r="H278" s="31"/>
    </row>
    <row r="279" spans="8:8" ht="13">
      <c r="H279" s="31"/>
    </row>
    <row r="280" spans="8:8" ht="13">
      <c r="H280" s="31"/>
    </row>
    <row r="281" spans="8:8" ht="13">
      <c r="H281" s="31"/>
    </row>
    <row r="282" spans="8:8" ht="13">
      <c r="H282" s="31"/>
    </row>
    <row r="283" spans="8:8" ht="13">
      <c r="H283" s="31"/>
    </row>
    <row r="284" spans="8:8" ht="13">
      <c r="H284" s="31"/>
    </row>
    <row r="285" spans="8:8" ht="13">
      <c r="H285" s="31"/>
    </row>
    <row r="286" spans="8:8" ht="13">
      <c r="H286" s="31"/>
    </row>
    <row r="287" spans="8:8" ht="13">
      <c r="H287" s="31"/>
    </row>
    <row r="288" spans="8:8" ht="13">
      <c r="H288" s="31"/>
    </row>
    <row r="289" spans="8:8" ht="13">
      <c r="H289" s="31"/>
    </row>
    <row r="290" spans="8:8" ht="13">
      <c r="H290" s="31"/>
    </row>
    <row r="291" spans="8:8" ht="13">
      <c r="H291" s="31"/>
    </row>
    <row r="292" spans="8:8" ht="13">
      <c r="H292" s="31"/>
    </row>
    <row r="293" spans="8:8" ht="13">
      <c r="H293" s="31"/>
    </row>
    <row r="294" spans="8:8" ht="13">
      <c r="H294" s="31"/>
    </row>
    <row r="295" spans="8:8" ht="13">
      <c r="H295" s="31"/>
    </row>
    <row r="296" spans="8:8" ht="13">
      <c r="H296" s="31"/>
    </row>
    <row r="297" spans="8:8" ht="13">
      <c r="H297" s="31"/>
    </row>
    <row r="298" spans="8:8" ht="13">
      <c r="H298" s="31"/>
    </row>
    <row r="299" spans="8:8" ht="13">
      <c r="H299" s="31"/>
    </row>
    <row r="300" spans="8:8" ht="13">
      <c r="H300" s="31"/>
    </row>
    <row r="301" spans="8:8" ht="13">
      <c r="H301" s="31"/>
    </row>
    <row r="302" spans="8:8" ht="13">
      <c r="H302" s="31"/>
    </row>
    <row r="303" spans="8:8" ht="13">
      <c r="H303" s="31"/>
    </row>
    <row r="304" spans="8:8" ht="13">
      <c r="H304" s="31"/>
    </row>
    <row r="305" spans="8:8" ht="13">
      <c r="H305" s="31"/>
    </row>
    <row r="306" spans="8:8" ht="13">
      <c r="H306" s="31"/>
    </row>
    <row r="307" spans="8:8" ht="13">
      <c r="H307" s="31"/>
    </row>
    <row r="308" spans="8:8" ht="13">
      <c r="H308" s="31"/>
    </row>
    <row r="309" spans="8:8" ht="13">
      <c r="H309" s="31"/>
    </row>
    <row r="310" spans="8:8" ht="13">
      <c r="H310" s="31"/>
    </row>
    <row r="311" spans="8:8" ht="13">
      <c r="H311" s="31"/>
    </row>
    <row r="312" spans="8:8" ht="13">
      <c r="H312" s="31"/>
    </row>
    <row r="313" spans="8:8" ht="13">
      <c r="H313" s="31"/>
    </row>
    <row r="314" spans="8:8" ht="13">
      <c r="H314" s="31"/>
    </row>
    <row r="315" spans="8:8" ht="13">
      <c r="H315" s="31"/>
    </row>
    <row r="316" spans="8:8" ht="13">
      <c r="H316" s="31"/>
    </row>
    <row r="317" spans="8:8" ht="13">
      <c r="H317" s="31"/>
    </row>
    <row r="318" spans="8:8" ht="13">
      <c r="H318" s="31"/>
    </row>
    <row r="319" spans="8:8" ht="13">
      <c r="H319" s="31"/>
    </row>
    <row r="320" spans="8:8" ht="13">
      <c r="H320" s="31"/>
    </row>
    <row r="321" spans="8:8" ht="13">
      <c r="H321" s="31"/>
    </row>
    <row r="322" spans="8:8" ht="13">
      <c r="H322" s="31"/>
    </row>
    <row r="323" spans="8:8" ht="13">
      <c r="H323" s="31"/>
    </row>
    <row r="324" spans="8:8" ht="13">
      <c r="H324" s="31"/>
    </row>
    <row r="325" spans="8:8" ht="13">
      <c r="H325" s="31"/>
    </row>
    <row r="326" spans="8:8" ht="13">
      <c r="H326" s="31"/>
    </row>
    <row r="327" spans="8:8" ht="13">
      <c r="H327" s="31"/>
    </row>
    <row r="328" spans="8:8" ht="13">
      <c r="H328" s="31"/>
    </row>
    <row r="329" spans="8:8" ht="13">
      <c r="H329" s="31"/>
    </row>
    <row r="330" spans="8:8" ht="13">
      <c r="H330" s="31"/>
    </row>
    <row r="331" spans="8:8" ht="13">
      <c r="H331" s="31"/>
    </row>
    <row r="332" spans="8:8" ht="13">
      <c r="H332" s="31"/>
    </row>
    <row r="333" spans="8:8" ht="13">
      <c r="H333" s="31"/>
    </row>
    <row r="334" spans="8:8" ht="13">
      <c r="H334" s="31"/>
    </row>
    <row r="335" spans="8:8" ht="13">
      <c r="H335" s="31"/>
    </row>
    <row r="336" spans="8:8" ht="13">
      <c r="H336" s="31"/>
    </row>
    <row r="337" spans="8:8" ht="13">
      <c r="H337" s="31"/>
    </row>
    <row r="338" spans="8:8" ht="13">
      <c r="H338" s="31"/>
    </row>
    <row r="339" spans="8:8" ht="13">
      <c r="H339" s="31"/>
    </row>
    <row r="340" spans="8:8" ht="13">
      <c r="H340" s="31"/>
    </row>
    <row r="341" spans="8:8" ht="13">
      <c r="H341" s="31"/>
    </row>
    <row r="342" spans="8:8" ht="13">
      <c r="H342" s="31"/>
    </row>
    <row r="343" spans="8:8" ht="13">
      <c r="H343" s="31"/>
    </row>
    <row r="344" spans="8:8" ht="13">
      <c r="H344" s="31"/>
    </row>
    <row r="345" spans="8:8" ht="13">
      <c r="H345" s="31"/>
    </row>
    <row r="346" spans="8:8" ht="13">
      <c r="H346" s="31"/>
    </row>
    <row r="347" spans="8:8" ht="13">
      <c r="H347" s="31"/>
    </row>
    <row r="348" spans="8:8" ht="13">
      <c r="H348" s="31"/>
    </row>
    <row r="349" spans="8:8" ht="13">
      <c r="H349" s="31"/>
    </row>
    <row r="350" spans="8:8" ht="13">
      <c r="H350" s="31"/>
    </row>
    <row r="351" spans="8:8" ht="13">
      <c r="H351" s="31"/>
    </row>
    <row r="352" spans="8:8" ht="13">
      <c r="H352" s="31"/>
    </row>
    <row r="353" spans="8:8" ht="13">
      <c r="H353" s="31"/>
    </row>
    <row r="354" spans="8:8" ht="13">
      <c r="H354" s="31"/>
    </row>
    <row r="355" spans="8:8" ht="13">
      <c r="H355" s="31"/>
    </row>
    <row r="356" spans="8:8" ht="13">
      <c r="H356" s="31"/>
    </row>
    <row r="357" spans="8:8" ht="13">
      <c r="H357" s="31"/>
    </row>
    <row r="358" spans="8:8" ht="13">
      <c r="H358" s="31"/>
    </row>
    <row r="359" spans="8:8" ht="13">
      <c r="H359" s="31"/>
    </row>
    <row r="360" spans="8:8" ht="13">
      <c r="H360" s="31"/>
    </row>
    <row r="361" spans="8:8" ht="13">
      <c r="H361" s="31"/>
    </row>
    <row r="362" spans="8:8" ht="13">
      <c r="H362" s="31"/>
    </row>
    <row r="363" spans="8:8" ht="13">
      <c r="H363" s="31"/>
    </row>
    <row r="364" spans="8:8" ht="13">
      <c r="H364" s="31"/>
    </row>
    <row r="365" spans="8:8" ht="13">
      <c r="H365" s="31"/>
    </row>
    <row r="366" spans="8:8" ht="13">
      <c r="H366" s="31"/>
    </row>
    <row r="367" spans="8:8" ht="13">
      <c r="H367" s="31"/>
    </row>
    <row r="368" spans="8:8" ht="13">
      <c r="H368" s="31"/>
    </row>
    <row r="369" spans="8:8" ht="13">
      <c r="H369" s="31"/>
    </row>
    <row r="370" spans="8:8" ht="13">
      <c r="H370" s="31"/>
    </row>
    <row r="371" spans="8:8" ht="13">
      <c r="H371" s="31"/>
    </row>
    <row r="372" spans="8:8" ht="13">
      <c r="H372" s="31"/>
    </row>
    <row r="373" spans="8:8" ht="13">
      <c r="H373" s="31"/>
    </row>
    <row r="374" spans="8:8" ht="13">
      <c r="H374" s="31"/>
    </row>
    <row r="375" spans="8:8" ht="13">
      <c r="H375" s="31"/>
    </row>
    <row r="376" spans="8:8" ht="13">
      <c r="H376" s="31"/>
    </row>
    <row r="377" spans="8:8" ht="13">
      <c r="H377" s="31"/>
    </row>
    <row r="378" spans="8:8" ht="13">
      <c r="H378" s="31"/>
    </row>
    <row r="379" spans="8:8" ht="13">
      <c r="H379" s="31"/>
    </row>
    <row r="380" spans="8:8" ht="13">
      <c r="H380" s="31"/>
    </row>
    <row r="381" spans="8:8" ht="13">
      <c r="H381" s="31"/>
    </row>
    <row r="382" spans="8:8" ht="13">
      <c r="H382" s="31"/>
    </row>
    <row r="383" spans="8:8" ht="13">
      <c r="H383" s="31"/>
    </row>
    <row r="384" spans="8:8" ht="13">
      <c r="H384" s="31"/>
    </row>
    <row r="385" spans="8:8" ht="13">
      <c r="H385" s="31"/>
    </row>
    <row r="386" spans="8:8" ht="13">
      <c r="H386" s="31"/>
    </row>
    <row r="387" spans="8:8" ht="13">
      <c r="H387" s="31"/>
    </row>
    <row r="388" spans="8:8" ht="13">
      <c r="H388" s="31"/>
    </row>
    <row r="389" spans="8:8" ht="13">
      <c r="H389" s="31"/>
    </row>
    <row r="390" spans="8:8" ht="13">
      <c r="H390" s="31"/>
    </row>
    <row r="391" spans="8:8" ht="13">
      <c r="H391" s="31"/>
    </row>
    <row r="392" spans="8:8" ht="13">
      <c r="H392" s="31"/>
    </row>
    <row r="393" spans="8:8" ht="13">
      <c r="H393" s="31"/>
    </row>
    <row r="394" spans="8:8" ht="13">
      <c r="H394" s="31"/>
    </row>
    <row r="395" spans="8:8" ht="13">
      <c r="H395" s="31"/>
    </row>
    <row r="396" spans="8:8" ht="13">
      <c r="H396" s="31"/>
    </row>
    <row r="397" spans="8:8" ht="13">
      <c r="H397" s="31"/>
    </row>
    <row r="398" spans="8:8" ht="13">
      <c r="H398" s="31"/>
    </row>
    <row r="399" spans="8:8" ht="13">
      <c r="H399" s="31"/>
    </row>
    <row r="400" spans="8:8" ht="13">
      <c r="H400" s="31"/>
    </row>
    <row r="401" spans="8:8" ht="13">
      <c r="H401" s="31"/>
    </row>
    <row r="402" spans="8:8" ht="13">
      <c r="H402" s="31"/>
    </row>
    <row r="403" spans="8:8" ht="13">
      <c r="H403" s="31"/>
    </row>
    <row r="404" spans="8:8" ht="13">
      <c r="H404" s="31"/>
    </row>
    <row r="405" spans="8:8" ht="13">
      <c r="H405" s="31"/>
    </row>
    <row r="406" spans="8:8" ht="13">
      <c r="H406" s="31"/>
    </row>
    <row r="407" spans="8:8" ht="13">
      <c r="H407" s="31"/>
    </row>
    <row r="408" spans="8:8" ht="13">
      <c r="H408" s="31"/>
    </row>
    <row r="409" spans="8:8" ht="13">
      <c r="H409" s="31"/>
    </row>
    <row r="410" spans="8:8" ht="13">
      <c r="H410" s="31"/>
    </row>
    <row r="411" spans="8:8" ht="13">
      <c r="H411" s="31"/>
    </row>
    <row r="412" spans="8:8" ht="13">
      <c r="H412" s="31"/>
    </row>
    <row r="413" spans="8:8" ht="13">
      <c r="H413" s="31"/>
    </row>
    <row r="414" spans="8:8" ht="13">
      <c r="H414" s="31"/>
    </row>
    <row r="415" spans="8:8" ht="13">
      <c r="H415" s="31"/>
    </row>
    <row r="416" spans="8:8" ht="13">
      <c r="H416" s="31"/>
    </row>
    <row r="417" spans="8:8" ht="13">
      <c r="H417" s="31"/>
    </row>
    <row r="418" spans="8:8" ht="13">
      <c r="H418" s="31"/>
    </row>
    <row r="419" spans="8:8" ht="13">
      <c r="H419" s="31"/>
    </row>
    <row r="420" spans="8:8" ht="13">
      <c r="H420" s="31"/>
    </row>
    <row r="421" spans="8:8" ht="13">
      <c r="H421" s="31"/>
    </row>
    <row r="422" spans="8:8" ht="13">
      <c r="H422" s="31"/>
    </row>
    <row r="423" spans="8:8" ht="13">
      <c r="H423" s="31"/>
    </row>
    <row r="424" spans="8:8" ht="13">
      <c r="H424" s="31"/>
    </row>
    <row r="425" spans="8:8" ht="13">
      <c r="H425" s="31"/>
    </row>
    <row r="426" spans="8:8" ht="13">
      <c r="H426" s="31"/>
    </row>
    <row r="427" spans="8:8" ht="13">
      <c r="H427" s="31"/>
    </row>
    <row r="428" spans="8:8" ht="13">
      <c r="H428" s="31"/>
    </row>
    <row r="429" spans="8:8" ht="13">
      <c r="H429" s="31"/>
    </row>
    <row r="430" spans="8:8" ht="13">
      <c r="H430" s="31"/>
    </row>
    <row r="431" spans="8:8" ht="13">
      <c r="H431" s="31"/>
    </row>
    <row r="432" spans="8:8" ht="13">
      <c r="H432" s="31"/>
    </row>
    <row r="433" spans="8:8" ht="13">
      <c r="H433" s="31"/>
    </row>
    <row r="434" spans="8:8" ht="13">
      <c r="H434" s="31"/>
    </row>
    <row r="435" spans="8:8" ht="13">
      <c r="H435" s="31"/>
    </row>
    <row r="436" spans="8:8" ht="13">
      <c r="H436" s="31"/>
    </row>
    <row r="437" spans="8:8" ht="13">
      <c r="H437" s="31"/>
    </row>
    <row r="438" spans="8:8" ht="13">
      <c r="H438" s="31"/>
    </row>
    <row r="439" spans="8:8" ht="13">
      <c r="H439" s="31"/>
    </row>
    <row r="440" spans="8:8" ht="13">
      <c r="H440" s="31"/>
    </row>
    <row r="441" spans="8:8" ht="13">
      <c r="H441" s="31"/>
    </row>
    <row r="442" spans="8:8" ht="13">
      <c r="H442" s="31"/>
    </row>
    <row r="443" spans="8:8" ht="13">
      <c r="H443" s="31"/>
    </row>
    <row r="444" spans="8:8" ht="13">
      <c r="H444" s="31"/>
    </row>
    <row r="445" spans="8:8" ht="13">
      <c r="H445" s="31"/>
    </row>
    <row r="446" spans="8:8" ht="13">
      <c r="H446" s="31"/>
    </row>
    <row r="447" spans="8:8" ht="13">
      <c r="H447" s="31"/>
    </row>
    <row r="448" spans="8:8" ht="13">
      <c r="H448" s="31"/>
    </row>
    <row r="449" spans="8:8" ht="13">
      <c r="H449" s="31"/>
    </row>
    <row r="450" spans="8:8" ht="13">
      <c r="H450" s="31"/>
    </row>
    <row r="451" spans="8:8" ht="13">
      <c r="H451" s="31"/>
    </row>
    <row r="452" spans="8:8" ht="13">
      <c r="H452" s="31"/>
    </row>
    <row r="453" spans="8:8" ht="13">
      <c r="H453" s="31"/>
    </row>
    <row r="454" spans="8:8" ht="13">
      <c r="H454" s="31"/>
    </row>
    <row r="455" spans="8:8" ht="13">
      <c r="H455" s="31"/>
    </row>
    <row r="456" spans="8:8" ht="13">
      <c r="H456" s="31"/>
    </row>
    <row r="457" spans="8:8" ht="13">
      <c r="H457" s="31"/>
    </row>
    <row r="458" spans="8:8" ht="13">
      <c r="H458" s="31"/>
    </row>
    <row r="459" spans="8:8" ht="13">
      <c r="H459" s="31"/>
    </row>
    <row r="460" spans="8:8" ht="13">
      <c r="H460" s="31"/>
    </row>
    <row r="461" spans="8:8" ht="13">
      <c r="H461" s="31"/>
    </row>
    <row r="462" spans="8:8" ht="13">
      <c r="H462" s="31"/>
    </row>
    <row r="463" spans="8:8" ht="13">
      <c r="H463" s="31"/>
    </row>
    <row r="464" spans="8:8" ht="13">
      <c r="H464" s="31"/>
    </row>
    <row r="465" spans="8:8" ht="13">
      <c r="H465" s="31"/>
    </row>
    <row r="466" spans="8:8" ht="13">
      <c r="H466" s="31"/>
    </row>
    <row r="467" spans="8:8" ht="13">
      <c r="H467" s="31"/>
    </row>
    <row r="468" spans="8:8" ht="13">
      <c r="H468" s="31"/>
    </row>
    <row r="469" spans="8:8" ht="13">
      <c r="H469" s="31"/>
    </row>
    <row r="470" spans="8:8" ht="13">
      <c r="H470" s="31"/>
    </row>
    <row r="471" spans="8:8" ht="13">
      <c r="H471" s="31"/>
    </row>
    <row r="472" spans="8:8" ht="13">
      <c r="H472" s="31"/>
    </row>
    <row r="473" spans="8:8" ht="13">
      <c r="H473" s="31"/>
    </row>
    <row r="474" spans="8:8" ht="13">
      <c r="H474" s="31"/>
    </row>
    <row r="475" spans="8:8" ht="13">
      <c r="H475" s="31"/>
    </row>
    <row r="476" spans="8:8" ht="13">
      <c r="H476" s="31"/>
    </row>
    <row r="477" spans="8:8" ht="13">
      <c r="H477" s="31"/>
    </row>
    <row r="478" spans="8:8" ht="13">
      <c r="H478" s="31"/>
    </row>
    <row r="479" spans="8:8" ht="13">
      <c r="H479" s="31"/>
    </row>
    <row r="480" spans="8:8" ht="13">
      <c r="H480" s="31"/>
    </row>
    <row r="481" spans="8:8" ht="13">
      <c r="H481" s="31"/>
    </row>
    <row r="482" spans="8:8" ht="13">
      <c r="H482" s="31"/>
    </row>
    <row r="483" spans="8:8" ht="13">
      <c r="H483" s="31"/>
    </row>
    <row r="484" spans="8:8" ht="13">
      <c r="H484" s="31"/>
    </row>
    <row r="485" spans="8:8" ht="13">
      <c r="H485" s="31"/>
    </row>
    <row r="486" spans="8:8" ht="13">
      <c r="H486" s="31"/>
    </row>
    <row r="487" spans="8:8" ht="13">
      <c r="H487" s="31"/>
    </row>
    <row r="488" spans="8:8" ht="13">
      <c r="H488" s="31"/>
    </row>
    <row r="489" spans="8:8" ht="13">
      <c r="H489" s="31"/>
    </row>
    <row r="490" spans="8:8" ht="13">
      <c r="H490" s="31"/>
    </row>
    <row r="491" spans="8:8" ht="13">
      <c r="H491" s="31"/>
    </row>
    <row r="492" spans="8:8" ht="13">
      <c r="H492" s="31"/>
    </row>
    <row r="493" spans="8:8" ht="13">
      <c r="H493" s="31"/>
    </row>
    <row r="494" spans="8:8" ht="13">
      <c r="H494" s="31"/>
    </row>
    <row r="495" spans="8:8" ht="13">
      <c r="H495" s="31"/>
    </row>
    <row r="496" spans="8:8" ht="13">
      <c r="H496" s="31"/>
    </row>
    <row r="497" spans="8:8" ht="13">
      <c r="H497" s="31"/>
    </row>
    <row r="498" spans="8:8" ht="13">
      <c r="H498" s="31"/>
    </row>
    <row r="499" spans="8:8" ht="13">
      <c r="H499" s="31"/>
    </row>
    <row r="500" spans="8:8" ht="13">
      <c r="H500" s="31"/>
    </row>
    <row r="501" spans="8:8" ht="13">
      <c r="H501" s="31"/>
    </row>
    <row r="502" spans="8:8" ht="13">
      <c r="H502" s="31"/>
    </row>
    <row r="503" spans="8:8" ht="13">
      <c r="H503" s="31"/>
    </row>
    <row r="504" spans="8:8" ht="13">
      <c r="H504" s="31"/>
    </row>
    <row r="505" spans="8:8" ht="13">
      <c r="H505" s="31"/>
    </row>
    <row r="506" spans="8:8" ht="13">
      <c r="H506" s="31"/>
    </row>
    <row r="507" spans="8:8" ht="13">
      <c r="H507" s="31"/>
    </row>
    <row r="508" spans="8:8" ht="13">
      <c r="H508" s="31"/>
    </row>
    <row r="509" spans="8:8" ht="13">
      <c r="H509" s="31"/>
    </row>
    <row r="510" spans="8:8" ht="13">
      <c r="H510" s="31"/>
    </row>
    <row r="511" spans="8:8" ht="13">
      <c r="H511" s="31"/>
    </row>
    <row r="512" spans="8:8" ht="13">
      <c r="H512" s="31"/>
    </row>
    <row r="513" spans="8:8" ht="13">
      <c r="H513" s="31"/>
    </row>
    <row r="514" spans="8:8" ht="13">
      <c r="H514" s="31"/>
    </row>
    <row r="515" spans="8:8" ht="13">
      <c r="H515" s="31"/>
    </row>
    <row r="516" spans="8:8" ht="13">
      <c r="H516" s="31"/>
    </row>
    <row r="517" spans="8:8" ht="13">
      <c r="H517" s="31"/>
    </row>
    <row r="518" spans="8:8" ht="13">
      <c r="H518" s="31"/>
    </row>
    <row r="519" spans="8:8" ht="13">
      <c r="H519" s="31"/>
    </row>
    <row r="520" spans="8:8" ht="13">
      <c r="H520" s="31"/>
    </row>
    <row r="521" spans="8:8" ht="13">
      <c r="H521" s="31"/>
    </row>
    <row r="522" spans="8:8" ht="13">
      <c r="H522" s="31"/>
    </row>
    <row r="523" spans="8:8" ht="13">
      <c r="H523" s="31"/>
    </row>
    <row r="524" spans="8:8" ht="13">
      <c r="H524" s="31"/>
    </row>
    <row r="525" spans="8:8" ht="13">
      <c r="H525" s="31"/>
    </row>
    <row r="526" spans="8:8" ht="13">
      <c r="H526" s="31"/>
    </row>
    <row r="527" spans="8:8" ht="13">
      <c r="H527" s="31"/>
    </row>
    <row r="528" spans="8:8" ht="13">
      <c r="H528" s="31"/>
    </row>
    <row r="529" spans="8:8" ht="13">
      <c r="H529" s="31"/>
    </row>
    <row r="530" spans="8:8" ht="13">
      <c r="H530" s="31"/>
    </row>
    <row r="531" spans="8:8" ht="13">
      <c r="H531" s="31"/>
    </row>
    <row r="532" spans="8:8" ht="13">
      <c r="H532" s="31"/>
    </row>
    <row r="533" spans="8:8" ht="13">
      <c r="H533" s="31"/>
    </row>
    <row r="534" spans="8:8" ht="13">
      <c r="H534" s="31"/>
    </row>
    <row r="535" spans="8:8" ht="13">
      <c r="H535" s="31"/>
    </row>
    <row r="536" spans="8:8" ht="13">
      <c r="H536" s="31"/>
    </row>
    <row r="537" spans="8:8" ht="13">
      <c r="H537" s="31"/>
    </row>
    <row r="538" spans="8:8" ht="13">
      <c r="H538" s="31"/>
    </row>
    <row r="539" spans="8:8" ht="13">
      <c r="H539" s="31"/>
    </row>
    <row r="540" spans="8:8" ht="13">
      <c r="H540" s="31"/>
    </row>
    <row r="541" spans="8:8" ht="13">
      <c r="H541" s="31"/>
    </row>
    <row r="542" spans="8:8" ht="13">
      <c r="H542" s="31"/>
    </row>
    <row r="543" spans="8:8" ht="13">
      <c r="H543" s="31"/>
    </row>
    <row r="544" spans="8:8" ht="13">
      <c r="H544" s="31"/>
    </row>
    <row r="545" spans="8:8" ht="13">
      <c r="H545" s="31"/>
    </row>
    <row r="546" spans="8:8" ht="13">
      <c r="H546" s="31"/>
    </row>
    <row r="547" spans="8:8" ht="13">
      <c r="H547" s="31"/>
    </row>
    <row r="548" spans="8:8" ht="13">
      <c r="H548" s="31"/>
    </row>
    <row r="549" spans="8:8" ht="13">
      <c r="H549" s="31"/>
    </row>
    <row r="550" spans="8:8" ht="13">
      <c r="H550" s="31"/>
    </row>
    <row r="551" spans="8:8" ht="13">
      <c r="H551" s="31"/>
    </row>
    <row r="552" spans="8:8" ht="13">
      <c r="H552" s="31"/>
    </row>
    <row r="553" spans="8:8" ht="13">
      <c r="H553" s="31"/>
    </row>
    <row r="554" spans="8:8" ht="13">
      <c r="H554" s="31"/>
    </row>
    <row r="555" spans="8:8" ht="13">
      <c r="H555" s="31"/>
    </row>
    <row r="556" spans="8:8" ht="13">
      <c r="H556" s="31"/>
    </row>
    <row r="557" spans="8:8" ht="13">
      <c r="H557" s="31"/>
    </row>
    <row r="558" spans="8:8" ht="13">
      <c r="H558" s="31"/>
    </row>
    <row r="559" spans="8:8" ht="13">
      <c r="H559" s="31"/>
    </row>
    <row r="560" spans="8:8" ht="13">
      <c r="H560" s="31"/>
    </row>
    <row r="561" spans="8:8" ht="13">
      <c r="H561" s="31"/>
    </row>
    <row r="562" spans="8:8" ht="13">
      <c r="H562" s="31"/>
    </row>
    <row r="563" spans="8:8" ht="13">
      <c r="H563" s="31"/>
    </row>
    <row r="564" spans="8:8" ht="13">
      <c r="H564" s="31"/>
    </row>
    <row r="565" spans="8:8" ht="13">
      <c r="H565" s="31"/>
    </row>
    <row r="566" spans="8:8" ht="13">
      <c r="H566" s="31"/>
    </row>
    <row r="567" spans="8:8" ht="13">
      <c r="H567" s="31"/>
    </row>
    <row r="568" spans="8:8" ht="13">
      <c r="H568" s="31"/>
    </row>
    <row r="569" spans="8:8" ht="13">
      <c r="H569" s="31"/>
    </row>
    <row r="570" spans="8:8" ht="13">
      <c r="H570" s="31"/>
    </row>
    <row r="571" spans="8:8" ht="13">
      <c r="H571" s="31"/>
    </row>
    <row r="572" spans="8:8" ht="13">
      <c r="H572" s="31"/>
    </row>
    <row r="573" spans="8:8" ht="13">
      <c r="H573" s="31"/>
    </row>
    <row r="574" spans="8:8" ht="13">
      <c r="H574" s="31"/>
    </row>
    <row r="575" spans="8:8" ht="13">
      <c r="H575" s="31"/>
    </row>
    <row r="576" spans="8:8" ht="13">
      <c r="H576" s="31"/>
    </row>
    <row r="577" spans="8:8" ht="13">
      <c r="H577" s="31"/>
    </row>
    <row r="578" spans="8:8" ht="13">
      <c r="H578" s="31"/>
    </row>
    <row r="579" spans="8:8" ht="13">
      <c r="H579" s="31"/>
    </row>
    <row r="580" spans="8:8" ht="13">
      <c r="H580" s="31"/>
    </row>
    <row r="581" spans="8:8" ht="13">
      <c r="H581" s="31"/>
    </row>
    <row r="582" spans="8:8" ht="13">
      <c r="H582" s="31"/>
    </row>
    <row r="583" spans="8:8" ht="13">
      <c r="H583" s="31"/>
    </row>
    <row r="584" spans="8:8" ht="13">
      <c r="H584" s="31"/>
    </row>
    <row r="585" spans="8:8" ht="13">
      <c r="H585" s="31"/>
    </row>
    <row r="586" spans="8:8" ht="13">
      <c r="H586" s="31"/>
    </row>
    <row r="587" spans="8:8" ht="13">
      <c r="H587" s="31"/>
    </row>
    <row r="588" spans="8:8" ht="13">
      <c r="H588" s="31"/>
    </row>
    <row r="589" spans="8:8" ht="13">
      <c r="H589" s="31"/>
    </row>
    <row r="590" spans="8:8" ht="13">
      <c r="H590" s="31"/>
    </row>
    <row r="591" spans="8:8" ht="13">
      <c r="H591" s="31"/>
    </row>
    <row r="592" spans="8:8" ht="13">
      <c r="H592" s="31"/>
    </row>
    <row r="593" spans="8:8" ht="13">
      <c r="H593" s="31"/>
    </row>
    <row r="594" spans="8:8" ht="13">
      <c r="H594" s="31"/>
    </row>
    <row r="595" spans="8:8" ht="13">
      <c r="H595" s="31"/>
    </row>
    <row r="596" spans="8:8" ht="13">
      <c r="H596" s="31"/>
    </row>
    <row r="597" spans="8:8" ht="13">
      <c r="H597" s="31"/>
    </row>
    <row r="598" spans="8:8" ht="13">
      <c r="H598" s="31"/>
    </row>
    <row r="599" spans="8:8" ht="13">
      <c r="H599" s="31"/>
    </row>
    <row r="600" spans="8:8" ht="13">
      <c r="H600" s="31"/>
    </row>
    <row r="601" spans="8:8" ht="13">
      <c r="H601" s="31"/>
    </row>
    <row r="602" spans="8:8" ht="13">
      <c r="H602" s="31"/>
    </row>
    <row r="603" spans="8:8" ht="13">
      <c r="H603" s="31"/>
    </row>
    <row r="604" spans="8:8" ht="13">
      <c r="H604" s="31"/>
    </row>
    <row r="605" spans="8:8" ht="13">
      <c r="H605" s="31"/>
    </row>
    <row r="606" spans="8:8" ht="13">
      <c r="H606" s="31"/>
    </row>
    <row r="607" spans="8:8" ht="13">
      <c r="H607" s="31"/>
    </row>
    <row r="608" spans="8:8" ht="13">
      <c r="H608" s="31"/>
    </row>
    <row r="609" spans="8:8" ht="13">
      <c r="H609" s="31"/>
    </row>
    <row r="610" spans="8:8" ht="13">
      <c r="H610" s="31"/>
    </row>
    <row r="611" spans="8:8" ht="13">
      <c r="H611" s="31"/>
    </row>
    <row r="612" spans="8:8" ht="13">
      <c r="H612" s="31"/>
    </row>
    <row r="613" spans="8:8" ht="13">
      <c r="H613" s="31"/>
    </row>
    <row r="614" spans="8:8" ht="13">
      <c r="H614" s="31"/>
    </row>
    <row r="615" spans="8:8" ht="13">
      <c r="H615" s="31"/>
    </row>
    <row r="616" spans="8:8" ht="13">
      <c r="H616" s="31"/>
    </row>
    <row r="617" spans="8:8" ht="13">
      <c r="H617" s="31"/>
    </row>
    <row r="618" spans="8:8" ht="13">
      <c r="H618" s="31"/>
    </row>
    <row r="619" spans="8:8" ht="13">
      <c r="H619" s="31"/>
    </row>
    <row r="620" spans="8:8" ht="13">
      <c r="H620" s="31"/>
    </row>
    <row r="621" spans="8:8" ht="13">
      <c r="H621" s="31"/>
    </row>
    <row r="622" spans="8:8" ht="13">
      <c r="H622" s="31"/>
    </row>
    <row r="623" spans="8:8" ht="13">
      <c r="H623" s="31"/>
    </row>
    <row r="624" spans="8:8" ht="13">
      <c r="H624" s="31"/>
    </row>
    <row r="625" spans="8:8" ht="13">
      <c r="H625" s="31"/>
    </row>
    <row r="626" spans="8:8" ht="13">
      <c r="H626" s="31"/>
    </row>
    <row r="627" spans="8:8" ht="13">
      <c r="H627" s="31"/>
    </row>
    <row r="628" spans="8:8" ht="13">
      <c r="H628" s="31"/>
    </row>
    <row r="629" spans="8:8" ht="13">
      <c r="H629" s="31"/>
    </row>
    <row r="630" spans="8:8" ht="13">
      <c r="H630" s="31"/>
    </row>
    <row r="631" spans="8:8" ht="13">
      <c r="H631" s="31"/>
    </row>
    <row r="632" spans="8:8" ht="13">
      <c r="H632" s="31"/>
    </row>
    <row r="633" spans="8:8" ht="13">
      <c r="H633" s="31"/>
    </row>
    <row r="634" spans="8:8" ht="13">
      <c r="H634" s="31"/>
    </row>
    <row r="635" spans="8:8" ht="13">
      <c r="H635" s="31"/>
    </row>
    <row r="636" spans="8:8" ht="13">
      <c r="H636" s="31"/>
    </row>
    <row r="637" spans="8:8" ht="13">
      <c r="H637" s="31"/>
    </row>
    <row r="638" spans="8:8" ht="13">
      <c r="H638" s="31"/>
    </row>
    <row r="639" spans="8:8" ht="13">
      <c r="H639" s="31"/>
    </row>
    <row r="640" spans="8:8" ht="13">
      <c r="H640" s="31"/>
    </row>
    <row r="641" spans="8:8" ht="13">
      <c r="H641" s="31"/>
    </row>
    <row r="642" spans="8:8" ht="13">
      <c r="H642" s="31"/>
    </row>
    <row r="643" spans="8:8" ht="13">
      <c r="H643" s="31"/>
    </row>
    <row r="644" spans="8:8" ht="13">
      <c r="H644" s="31"/>
    </row>
    <row r="645" spans="8:8" ht="13">
      <c r="H645" s="31"/>
    </row>
    <row r="646" spans="8:8" ht="13">
      <c r="H646" s="31"/>
    </row>
    <row r="647" spans="8:8" ht="13">
      <c r="H647" s="31"/>
    </row>
    <row r="648" spans="8:8" ht="13">
      <c r="H648" s="31"/>
    </row>
    <row r="649" spans="8:8" ht="13">
      <c r="H649" s="31"/>
    </row>
    <row r="650" spans="8:8" ht="13">
      <c r="H650" s="31"/>
    </row>
    <row r="651" spans="8:8" ht="13">
      <c r="H651" s="31"/>
    </row>
    <row r="652" spans="8:8" ht="13">
      <c r="H652" s="31"/>
    </row>
    <row r="653" spans="8:8" ht="13">
      <c r="H653" s="31"/>
    </row>
    <row r="654" spans="8:8" ht="13">
      <c r="H654" s="31"/>
    </row>
    <row r="655" spans="8:8" ht="13">
      <c r="H655" s="31"/>
    </row>
    <row r="656" spans="8:8" ht="13">
      <c r="H656" s="31"/>
    </row>
    <row r="657" spans="8:8" ht="13">
      <c r="H657" s="31"/>
    </row>
    <row r="658" spans="8:8" ht="13">
      <c r="H658" s="31"/>
    </row>
    <row r="659" spans="8:8" ht="13">
      <c r="H659" s="31"/>
    </row>
    <row r="660" spans="8:8" ht="13">
      <c r="H660" s="31"/>
    </row>
    <row r="661" spans="8:8" ht="13">
      <c r="H661" s="31"/>
    </row>
    <row r="662" spans="8:8" ht="13">
      <c r="H662" s="31"/>
    </row>
    <row r="663" spans="8:8" ht="13">
      <c r="H663" s="31"/>
    </row>
    <row r="664" spans="8:8" ht="13">
      <c r="H664" s="31"/>
    </row>
    <row r="665" spans="8:8" ht="13">
      <c r="H665" s="31"/>
    </row>
    <row r="666" spans="8:8" ht="13">
      <c r="H666" s="31"/>
    </row>
    <row r="667" spans="8:8" ht="13">
      <c r="H667" s="31"/>
    </row>
    <row r="668" spans="8:8" ht="13">
      <c r="H668" s="31"/>
    </row>
    <row r="669" spans="8:8" ht="13">
      <c r="H669" s="31"/>
    </row>
    <row r="670" spans="8:8" ht="13">
      <c r="H670" s="31"/>
    </row>
    <row r="671" spans="8:8" ht="13">
      <c r="H671" s="31"/>
    </row>
    <row r="672" spans="8:8" ht="13">
      <c r="H672" s="31"/>
    </row>
    <row r="673" spans="8:8" ht="13">
      <c r="H673" s="31"/>
    </row>
    <row r="674" spans="8:8" ht="13">
      <c r="H674" s="31"/>
    </row>
    <row r="675" spans="8:8" ht="13">
      <c r="H675" s="31"/>
    </row>
    <row r="676" spans="8:8" ht="13">
      <c r="H676" s="31"/>
    </row>
    <row r="677" spans="8:8" ht="13">
      <c r="H677" s="31"/>
    </row>
    <row r="678" spans="8:8" ht="13">
      <c r="H678" s="31"/>
    </row>
    <row r="679" spans="8:8" ht="13">
      <c r="H679" s="31"/>
    </row>
    <row r="680" spans="8:8" ht="13">
      <c r="H680" s="31"/>
    </row>
    <row r="681" spans="8:8" ht="13">
      <c r="H681" s="31"/>
    </row>
    <row r="682" spans="8:8" ht="13">
      <c r="H682" s="31"/>
    </row>
    <row r="683" spans="8:8" ht="13">
      <c r="H683" s="31"/>
    </row>
    <row r="684" spans="8:8" ht="13">
      <c r="H684" s="31"/>
    </row>
    <row r="685" spans="8:8" ht="13">
      <c r="H685" s="31"/>
    </row>
    <row r="686" spans="8:8" ht="13">
      <c r="H686" s="31"/>
    </row>
    <row r="687" spans="8:8" ht="13">
      <c r="H687" s="31"/>
    </row>
    <row r="688" spans="8:8" ht="13">
      <c r="H688" s="31"/>
    </row>
    <row r="689" spans="8:8" ht="13">
      <c r="H689" s="31"/>
    </row>
    <row r="690" spans="8:8" ht="13">
      <c r="H690" s="31"/>
    </row>
    <row r="691" spans="8:8" ht="13">
      <c r="H691" s="31"/>
    </row>
    <row r="692" spans="8:8" ht="13">
      <c r="H692" s="31"/>
    </row>
    <row r="693" spans="8:8" ht="13">
      <c r="H693" s="31"/>
    </row>
    <row r="694" spans="8:8" ht="13">
      <c r="H694" s="31"/>
    </row>
    <row r="695" spans="8:8" ht="13">
      <c r="H695" s="31"/>
    </row>
    <row r="696" spans="8:8" ht="13">
      <c r="H696" s="31"/>
    </row>
    <row r="697" spans="8:8" ht="13">
      <c r="H697" s="31"/>
    </row>
    <row r="698" spans="8:8" ht="13">
      <c r="H698" s="31"/>
    </row>
    <row r="699" spans="8:8" ht="13">
      <c r="H699" s="31"/>
    </row>
    <row r="700" spans="8:8" ht="13">
      <c r="H700" s="31"/>
    </row>
    <row r="701" spans="8:8" ht="13">
      <c r="H701" s="31"/>
    </row>
    <row r="702" spans="8:8" ht="13">
      <c r="H702" s="31"/>
    </row>
    <row r="703" spans="8:8" ht="13">
      <c r="H703" s="31"/>
    </row>
    <row r="704" spans="8:8" ht="13">
      <c r="H704" s="31"/>
    </row>
    <row r="705" spans="8:8" ht="13">
      <c r="H705" s="31"/>
    </row>
    <row r="706" spans="8:8" ht="13">
      <c r="H706" s="31"/>
    </row>
    <row r="707" spans="8:8" ht="13">
      <c r="H707" s="31"/>
    </row>
    <row r="708" spans="8:8" ht="13">
      <c r="H708" s="31"/>
    </row>
    <row r="709" spans="8:8" ht="13">
      <c r="H709" s="31"/>
    </row>
    <row r="710" spans="8:8" ht="13">
      <c r="H710" s="31"/>
    </row>
    <row r="711" spans="8:8" ht="13">
      <c r="H711" s="31"/>
    </row>
    <row r="712" spans="8:8" ht="13">
      <c r="H712" s="31"/>
    </row>
    <row r="713" spans="8:8" ht="13">
      <c r="H713" s="31"/>
    </row>
    <row r="714" spans="8:8" ht="13">
      <c r="H714" s="31"/>
    </row>
    <row r="715" spans="8:8" ht="13">
      <c r="H715" s="31"/>
    </row>
    <row r="716" spans="8:8" ht="13">
      <c r="H716" s="31"/>
    </row>
    <row r="717" spans="8:8" ht="13">
      <c r="H717" s="31"/>
    </row>
    <row r="718" spans="8:8" ht="13">
      <c r="H718" s="31"/>
    </row>
    <row r="719" spans="8:8" ht="13">
      <c r="H719" s="31"/>
    </row>
    <row r="720" spans="8:8" ht="13">
      <c r="H720" s="31"/>
    </row>
    <row r="721" spans="8:8" ht="13">
      <c r="H721" s="31"/>
    </row>
    <row r="722" spans="8:8" ht="13">
      <c r="H722" s="31"/>
    </row>
    <row r="723" spans="8:8" ht="13">
      <c r="H723" s="31"/>
    </row>
    <row r="724" spans="8:8" ht="13">
      <c r="H724" s="31"/>
    </row>
    <row r="725" spans="8:8" ht="13">
      <c r="H725" s="31"/>
    </row>
    <row r="726" spans="8:8" ht="13">
      <c r="H726" s="31"/>
    </row>
    <row r="727" spans="8:8" ht="13">
      <c r="H727" s="31"/>
    </row>
    <row r="728" spans="8:8" ht="13">
      <c r="H728" s="31"/>
    </row>
    <row r="729" spans="8:8" ht="13">
      <c r="H729" s="31"/>
    </row>
    <row r="730" spans="8:8" ht="13">
      <c r="H730" s="31"/>
    </row>
    <row r="731" spans="8:8" ht="13">
      <c r="H731" s="31"/>
    </row>
    <row r="732" spans="8:8" ht="13">
      <c r="H732" s="31"/>
    </row>
    <row r="733" spans="8:8" ht="13">
      <c r="H733" s="31"/>
    </row>
    <row r="734" spans="8:8" ht="13">
      <c r="H734" s="31"/>
    </row>
    <row r="735" spans="8:8" ht="13">
      <c r="H735" s="31"/>
    </row>
    <row r="736" spans="8:8" ht="13">
      <c r="H736" s="31"/>
    </row>
    <row r="737" spans="8:8" ht="13">
      <c r="H737" s="31"/>
    </row>
    <row r="738" spans="8:8" ht="13">
      <c r="H738" s="31"/>
    </row>
    <row r="739" spans="8:8" ht="13">
      <c r="H739" s="31"/>
    </row>
    <row r="740" spans="8:8" ht="13">
      <c r="H740" s="31"/>
    </row>
    <row r="741" spans="8:8" ht="13">
      <c r="H741" s="31"/>
    </row>
    <row r="742" spans="8:8" ht="13">
      <c r="H742" s="31"/>
    </row>
    <row r="743" spans="8:8" ht="13">
      <c r="H743" s="31"/>
    </row>
    <row r="744" spans="8:8" ht="13">
      <c r="H744" s="31"/>
    </row>
    <row r="745" spans="8:8" ht="13">
      <c r="H745" s="31"/>
    </row>
    <row r="746" spans="8:8" ht="13">
      <c r="H746" s="31"/>
    </row>
    <row r="747" spans="8:8" ht="13">
      <c r="H747" s="31"/>
    </row>
    <row r="748" spans="8:8" ht="13">
      <c r="H748" s="31"/>
    </row>
    <row r="749" spans="8:8" ht="13">
      <c r="H749" s="31"/>
    </row>
    <row r="750" spans="8:8" ht="13">
      <c r="H750" s="31"/>
    </row>
    <row r="751" spans="8:8" ht="13">
      <c r="H751" s="31"/>
    </row>
    <row r="752" spans="8:8" ht="13">
      <c r="H752" s="31"/>
    </row>
    <row r="753" spans="8:8" ht="13">
      <c r="H753" s="31"/>
    </row>
    <row r="754" spans="8:8" ht="13">
      <c r="H754" s="31"/>
    </row>
    <row r="755" spans="8:8" ht="13">
      <c r="H755" s="31"/>
    </row>
    <row r="756" spans="8:8" ht="13">
      <c r="H756" s="31"/>
    </row>
    <row r="757" spans="8:8" ht="13">
      <c r="H757" s="31"/>
    </row>
    <row r="758" spans="8:8" ht="13">
      <c r="H758" s="31"/>
    </row>
    <row r="759" spans="8:8" ht="13">
      <c r="H759" s="31"/>
    </row>
    <row r="760" spans="8:8" ht="13">
      <c r="H760" s="31"/>
    </row>
    <row r="761" spans="8:8" ht="13">
      <c r="H761" s="31"/>
    </row>
    <row r="762" spans="8:8" ht="13">
      <c r="H762" s="31"/>
    </row>
    <row r="763" spans="8:8" ht="13">
      <c r="H763" s="31"/>
    </row>
    <row r="764" spans="8:8" ht="13">
      <c r="H764" s="31"/>
    </row>
    <row r="765" spans="8:8" ht="13">
      <c r="H765" s="31"/>
    </row>
    <row r="766" spans="8:8" ht="13">
      <c r="H766" s="31"/>
    </row>
    <row r="767" spans="8:8" ht="13">
      <c r="H767" s="31"/>
    </row>
    <row r="768" spans="8:8" ht="13">
      <c r="H768" s="31"/>
    </row>
    <row r="769" spans="8:8" ht="13">
      <c r="H769" s="31"/>
    </row>
    <row r="770" spans="8:8" ht="13">
      <c r="H770" s="31"/>
    </row>
    <row r="771" spans="8:8" ht="13">
      <c r="H771" s="31"/>
    </row>
    <row r="772" spans="8:8" ht="13">
      <c r="H772" s="31"/>
    </row>
    <row r="773" spans="8:8" ht="13">
      <c r="H773" s="31"/>
    </row>
    <row r="774" spans="8:8" ht="13">
      <c r="H774" s="31"/>
    </row>
    <row r="775" spans="8:8" ht="13">
      <c r="H775" s="31"/>
    </row>
    <row r="776" spans="8:8" ht="13">
      <c r="H776" s="31"/>
    </row>
    <row r="777" spans="8:8" ht="13">
      <c r="H777" s="31"/>
    </row>
    <row r="778" spans="8:8" ht="13">
      <c r="H778" s="31"/>
    </row>
    <row r="779" spans="8:8" ht="13">
      <c r="H779" s="31"/>
    </row>
    <row r="780" spans="8:8" ht="13">
      <c r="H780" s="31"/>
    </row>
    <row r="781" spans="8:8" ht="13">
      <c r="H781" s="31"/>
    </row>
    <row r="782" spans="8:8" ht="13">
      <c r="H782" s="31"/>
    </row>
    <row r="783" spans="8:8" ht="13">
      <c r="H783" s="31"/>
    </row>
    <row r="784" spans="8:8" ht="13">
      <c r="H784" s="31"/>
    </row>
    <row r="785" spans="8:8" ht="13">
      <c r="H785" s="31"/>
    </row>
    <row r="786" spans="8:8" ht="13">
      <c r="H786" s="31"/>
    </row>
    <row r="787" spans="8:8" ht="13">
      <c r="H787" s="31"/>
    </row>
    <row r="788" spans="8:8" ht="13">
      <c r="H788" s="31"/>
    </row>
    <row r="789" spans="8:8" ht="13">
      <c r="H789" s="31"/>
    </row>
    <row r="790" spans="8:8" ht="13">
      <c r="H790" s="31"/>
    </row>
    <row r="791" spans="8:8" ht="13">
      <c r="H791" s="31"/>
    </row>
    <row r="792" spans="8:8" ht="13">
      <c r="H792" s="31"/>
    </row>
    <row r="793" spans="8:8" ht="13">
      <c r="H793" s="31"/>
    </row>
    <row r="794" spans="8:8" ht="13">
      <c r="H794" s="31"/>
    </row>
    <row r="795" spans="8:8" ht="13">
      <c r="H795" s="31"/>
    </row>
    <row r="796" spans="8:8" ht="13">
      <c r="H796" s="31"/>
    </row>
    <row r="797" spans="8:8" ht="13">
      <c r="H797" s="31"/>
    </row>
    <row r="798" spans="8:8" ht="13">
      <c r="H798" s="31"/>
    </row>
    <row r="799" spans="8:8" ht="13">
      <c r="H799" s="31"/>
    </row>
    <row r="800" spans="8:8" ht="13">
      <c r="H800" s="31"/>
    </row>
    <row r="801" spans="8:8" ht="13">
      <c r="H801" s="31"/>
    </row>
    <row r="802" spans="8:8" ht="13">
      <c r="H802" s="31"/>
    </row>
    <row r="803" spans="8:8" ht="13">
      <c r="H803" s="31"/>
    </row>
    <row r="804" spans="8:8" ht="13">
      <c r="H804" s="31"/>
    </row>
    <row r="805" spans="8:8" ht="13">
      <c r="H805" s="31"/>
    </row>
    <row r="806" spans="8:8" ht="13">
      <c r="H806" s="31"/>
    </row>
    <row r="807" spans="8:8" ht="13">
      <c r="H807" s="31"/>
    </row>
    <row r="808" spans="8:8" ht="13">
      <c r="H808" s="31"/>
    </row>
    <row r="809" spans="8:8" ht="13">
      <c r="H809" s="31"/>
    </row>
    <row r="810" spans="8:8" ht="13">
      <c r="H810" s="31"/>
    </row>
    <row r="811" spans="8:8" ht="13">
      <c r="H811" s="31"/>
    </row>
    <row r="812" spans="8:8" ht="13">
      <c r="H812" s="31"/>
    </row>
    <row r="813" spans="8:8" ht="13">
      <c r="H813" s="31"/>
    </row>
    <row r="814" spans="8:8" ht="13">
      <c r="H814" s="31"/>
    </row>
    <row r="815" spans="8:8" ht="13">
      <c r="H815" s="31"/>
    </row>
    <row r="816" spans="8:8" ht="13">
      <c r="H816" s="31"/>
    </row>
    <row r="817" spans="8:8" ht="13">
      <c r="H817" s="31"/>
    </row>
    <row r="818" spans="8:8" ht="13">
      <c r="H818" s="31"/>
    </row>
    <row r="819" spans="8:8" ht="13">
      <c r="H819" s="31"/>
    </row>
    <row r="820" spans="8:8" ht="13">
      <c r="H820" s="31"/>
    </row>
    <row r="821" spans="8:8" ht="13">
      <c r="H821" s="31"/>
    </row>
    <row r="822" spans="8:8" ht="13">
      <c r="H822" s="31"/>
    </row>
    <row r="823" spans="8:8" ht="13">
      <c r="H823" s="31"/>
    </row>
    <row r="824" spans="8:8" ht="13">
      <c r="H824" s="31"/>
    </row>
    <row r="825" spans="8:8" ht="13">
      <c r="H825" s="31"/>
    </row>
    <row r="826" spans="8:8" ht="13">
      <c r="H826" s="31"/>
    </row>
    <row r="827" spans="8:8" ht="13">
      <c r="H827" s="31"/>
    </row>
    <row r="828" spans="8:8" ht="13">
      <c r="H828" s="31"/>
    </row>
    <row r="829" spans="8:8" ht="13">
      <c r="H829" s="31"/>
    </row>
    <row r="830" spans="8:8" ht="13">
      <c r="H830" s="31"/>
    </row>
    <row r="831" spans="8:8" ht="13">
      <c r="H831" s="31"/>
    </row>
    <row r="832" spans="8:8" ht="13">
      <c r="H832" s="31"/>
    </row>
    <row r="833" spans="8:8" ht="13">
      <c r="H833" s="31"/>
    </row>
    <row r="834" spans="8:8" ht="13">
      <c r="H834" s="31"/>
    </row>
    <row r="835" spans="8:8" ht="13">
      <c r="H835" s="31"/>
    </row>
    <row r="836" spans="8:8" ht="13">
      <c r="H836" s="31"/>
    </row>
    <row r="837" spans="8:8" ht="13">
      <c r="H837" s="31"/>
    </row>
    <row r="838" spans="8:8" ht="13">
      <c r="H838" s="31"/>
    </row>
    <row r="839" spans="8:8" ht="13">
      <c r="H839" s="31"/>
    </row>
    <row r="840" spans="8:8" ht="13">
      <c r="H840" s="31"/>
    </row>
    <row r="841" spans="8:8" ht="13">
      <c r="H841" s="31"/>
    </row>
    <row r="842" spans="8:8" ht="13">
      <c r="H842" s="31"/>
    </row>
    <row r="843" spans="8:8" ht="13">
      <c r="H843" s="31"/>
    </row>
    <row r="844" spans="8:8" ht="13">
      <c r="H844" s="31"/>
    </row>
    <row r="845" spans="8:8" ht="13">
      <c r="H845" s="31"/>
    </row>
    <row r="846" spans="8:8" ht="13">
      <c r="H846" s="31"/>
    </row>
    <row r="847" spans="8:8" ht="13">
      <c r="H847" s="31"/>
    </row>
    <row r="848" spans="8:8" ht="13">
      <c r="H848" s="31"/>
    </row>
    <row r="849" spans="8:8" ht="13">
      <c r="H849" s="31"/>
    </row>
    <row r="850" spans="8:8" ht="13">
      <c r="H850" s="31"/>
    </row>
    <row r="851" spans="8:8" ht="13">
      <c r="H851" s="31"/>
    </row>
    <row r="852" spans="8:8" ht="13">
      <c r="H852" s="31"/>
    </row>
    <row r="853" spans="8:8" ht="13">
      <c r="H853" s="31"/>
    </row>
    <row r="854" spans="8:8" ht="13">
      <c r="H854" s="31"/>
    </row>
    <row r="855" spans="8:8" ht="13">
      <c r="H855" s="31"/>
    </row>
    <row r="856" spans="8:8" ht="13">
      <c r="H856" s="31"/>
    </row>
    <row r="857" spans="8:8" ht="13">
      <c r="H857" s="31"/>
    </row>
    <row r="858" spans="8:8" ht="13">
      <c r="H858" s="31"/>
    </row>
    <row r="859" spans="8:8" ht="13">
      <c r="H859" s="31"/>
    </row>
    <row r="860" spans="8:8" ht="13">
      <c r="H860" s="31"/>
    </row>
    <row r="861" spans="8:8" ht="13">
      <c r="H861" s="31"/>
    </row>
    <row r="862" spans="8:8" ht="13">
      <c r="H862" s="31"/>
    </row>
    <row r="863" spans="8:8" ht="13">
      <c r="H863" s="31"/>
    </row>
    <row r="864" spans="8:8" ht="13">
      <c r="H864" s="31"/>
    </row>
    <row r="865" spans="8:8" ht="13">
      <c r="H865" s="31"/>
    </row>
    <row r="866" spans="8:8" ht="13">
      <c r="H866" s="31"/>
    </row>
    <row r="867" spans="8:8" ht="13">
      <c r="H867" s="31"/>
    </row>
    <row r="868" spans="8:8" ht="13">
      <c r="H868" s="31"/>
    </row>
    <row r="869" spans="8:8" ht="13">
      <c r="H869" s="31"/>
    </row>
    <row r="870" spans="8:8" ht="13">
      <c r="H870" s="31"/>
    </row>
    <row r="871" spans="8:8" ht="13">
      <c r="H871" s="31"/>
    </row>
    <row r="872" spans="8:8" ht="13">
      <c r="H872" s="31"/>
    </row>
    <row r="873" spans="8:8" ht="13">
      <c r="H873" s="31"/>
    </row>
    <row r="874" spans="8:8" ht="13">
      <c r="H874" s="31"/>
    </row>
    <row r="875" spans="8:8" ht="13">
      <c r="H875" s="31"/>
    </row>
    <row r="876" spans="8:8" ht="13">
      <c r="H876" s="31"/>
    </row>
    <row r="877" spans="8:8" ht="13">
      <c r="H877" s="31"/>
    </row>
    <row r="878" spans="8:8" ht="13">
      <c r="H878" s="31"/>
    </row>
    <row r="879" spans="8:8" ht="13">
      <c r="H879" s="31"/>
    </row>
    <row r="880" spans="8:8" ht="13">
      <c r="H880" s="31"/>
    </row>
    <row r="881" spans="8:8" ht="13">
      <c r="H881" s="31"/>
    </row>
    <row r="882" spans="8:8" ht="13">
      <c r="H882" s="31"/>
    </row>
    <row r="883" spans="8:8" ht="13">
      <c r="H883" s="31"/>
    </row>
    <row r="884" spans="8:8" ht="13">
      <c r="H884" s="31"/>
    </row>
    <row r="885" spans="8:8" ht="13">
      <c r="H885" s="31"/>
    </row>
    <row r="886" spans="8:8" ht="13">
      <c r="H886" s="31"/>
    </row>
    <row r="887" spans="8:8" ht="13">
      <c r="H887" s="31"/>
    </row>
    <row r="888" spans="8:8" ht="13">
      <c r="H888" s="31"/>
    </row>
    <row r="889" spans="8:8" ht="13">
      <c r="H889" s="31"/>
    </row>
    <row r="890" spans="8:8" ht="13">
      <c r="H890" s="31"/>
    </row>
    <row r="891" spans="8:8" ht="13">
      <c r="H891" s="31"/>
    </row>
    <row r="892" spans="8:8" ht="13">
      <c r="H892" s="31"/>
    </row>
    <row r="893" spans="8:8" ht="13">
      <c r="H893" s="31"/>
    </row>
    <row r="894" spans="8:8" ht="13">
      <c r="H894" s="31"/>
    </row>
    <row r="895" spans="8:8" ht="13">
      <c r="H895" s="31"/>
    </row>
    <row r="896" spans="8:8" ht="13">
      <c r="H896" s="31"/>
    </row>
    <row r="897" spans="8:8" ht="13">
      <c r="H897" s="31"/>
    </row>
    <row r="898" spans="8:8" ht="13">
      <c r="H898" s="31"/>
    </row>
    <row r="899" spans="8:8" ht="13">
      <c r="H899" s="31"/>
    </row>
    <row r="900" spans="8:8" ht="13">
      <c r="H900" s="31"/>
    </row>
    <row r="901" spans="8:8" ht="13">
      <c r="H901" s="31"/>
    </row>
    <row r="902" spans="8:8" ht="13">
      <c r="H902" s="31"/>
    </row>
    <row r="903" spans="8:8" ht="13">
      <c r="H903" s="31"/>
    </row>
    <row r="904" spans="8:8" ht="13">
      <c r="H904" s="31"/>
    </row>
    <row r="905" spans="8:8" ht="13">
      <c r="H905" s="31"/>
    </row>
    <row r="906" spans="8:8" ht="13">
      <c r="H906" s="31"/>
    </row>
    <row r="907" spans="8:8" ht="13">
      <c r="H907" s="31"/>
    </row>
    <row r="908" spans="8:8" ht="13">
      <c r="H908" s="31"/>
    </row>
    <row r="909" spans="8:8" ht="13">
      <c r="H909" s="31"/>
    </row>
    <row r="910" spans="8:8" ht="13">
      <c r="H910" s="31"/>
    </row>
    <row r="911" spans="8:8" ht="13">
      <c r="H911" s="31"/>
    </row>
    <row r="912" spans="8:8" ht="13">
      <c r="H912" s="31"/>
    </row>
    <row r="913" spans="8:8" ht="13">
      <c r="H913" s="31"/>
    </row>
    <row r="914" spans="8:8" ht="13">
      <c r="H914" s="31"/>
    </row>
    <row r="915" spans="8:8" ht="13">
      <c r="H915" s="31"/>
    </row>
    <row r="916" spans="8:8" ht="13">
      <c r="H916" s="31"/>
    </row>
    <row r="917" spans="8:8" ht="13">
      <c r="H917" s="31"/>
    </row>
    <row r="918" spans="8:8" ht="13">
      <c r="H918" s="31"/>
    </row>
    <row r="919" spans="8:8" ht="13">
      <c r="H919" s="31"/>
    </row>
    <row r="920" spans="8:8" ht="13">
      <c r="H920" s="31"/>
    </row>
    <row r="921" spans="8:8" ht="13">
      <c r="H921" s="31"/>
    </row>
    <row r="922" spans="8:8" ht="13">
      <c r="H922" s="31"/>
    </row>
    <row r="923" spans="8:8" ht="13">
      <c r="H923" s="31"/>
    </row>
    <row r="924" spans="8:8" ht="13">
      <c r="H924" s="31"/>
    </row>
    <row r="925" spans="8:8" ht="13">
      <c r="H925" s="31"/>
    </row>
    <row r="926" spans="8:8" ht="13">
      <c r="H926" s="31"/>
    </row>
    <row r="927" spans="8:8" ht="13">
      <c r="H927" s="31"/>
    </row>
    <row r="928" spans="8:8" ht="13">
      <c r="H928" s="31"/>
    </row>
    <row r="929" spans="8:8" ht="13">
      <c r="H929" s="31"/>
    </row>
    <row r="930" spans="8:8" ht="13">
      <c r="H930" s="31"/>
    </row>
    <row r="931" spans="8:8" ht="13">
      <c r="H931" s="31"/>
    </row>
    <row r="932" spans="8:8" ht="13">
      <c r="H932" s="31"/>
    </row>
    <row r="933" spans="8:8" ht="13">
      <c r="H933" s="31"/>
    </row>
    <row r="934" spans="8:8" ht="13">
      <c r="H934" s="31"/>
    </row>
    <row r="935" spans="8:8" ht="13">
      <c r="H935" s="31"/>
    </row>
    <row r="936" spans="8:8" ht="13">
      <c r="H936" s="31"/>
    </row>
    <row r="937" spans="8:8" ht="13">
      <c r="H937" s="31"/>
    </row>
    <row r="938" spans="8:8" ht="13">
      <c r="H938" s="31"/>
    </row>
    <row r="939" spans="8:8" ht="13">
      <c r="H939" s="31"/>
    </row>
    <row r="940" spans="8:8" ht="13">
      <c r="H940" s="31"/>
    </row>
    <row r="941" spans="8:8" ht="13">
      <c r="H941" s="31"/>
    </row>
    <row r="942" spans="8:8" ht="13">
      <c r="H942" s="31"/>
    </row>
    <row r="943" spans="8:8" ht="13">
      <c r="H943" s="31"/>
    </row>
    <row r="944" spans="8:8" ht="13">
      <c r="H944" s="31"/>
    </row>
    <row r="945" spans="8:8" ht="13">
      <c r="H945" s="31"/>
    </row>
    <row r="946" spans="8:8" ht="13">
      <c r="H946" s="31"/>
    </row>
    <row r="947" spans="8:8" ht="13">
      <c r="H947" s="31"/>
    </row>
    <row r="948" spans="8:8" ht="13">
      <c r="H948" s="31"/>
    </row>
    <row r="949" spans="8:8" ht="13">
      <c r="H949" s="31"/>
    </row>
    <row r="950" spans="8:8" ht="13">
      <c r="H950" s="31"/>
    </row>
    <row r="951" spans="8:8" ht="13">
      <c r="H951" s="31"/>
    </row>
    <row r="952" spans="8:8" ht="13">
      <c r="H952" s="31"/>
    </row>
    <row r="953" spans="8:8" ht="13">
      <c r="H953" s="31"/>
    </row>
    <row r="954" spans="8:8" ht="13">
      <c r="H954" s="31"/>
    </row>
    <row r="955" spans="8:8" ht="13">
      <c r="H955" s="31"/>
    </row>
    <row r="956" spans="8:8" ht="13">
      <c r="H956" s="31"/>
    </row>
    <row r="957" spans="8:8" ht="13">
      <c r="H957" s="31"/>
    </row>
    <row r="958" spans="8:8" ht="13">
      <c r="H958" s="31"/>
    </row>
    <row r="959" spans="8:8" ht="13">
      <c r="H959" s="31"/>
    </row>
    <row r="960" spans="8:8" ht="13">
      <c r="H960" s="31"/>
    </row>
    <row r="961" spans="8:8" ht="13">
      <c r="H961" s="31"/>
    </row>
    <row r="962" spans="8:8" ht="13">
      <c r="H962" s="31"/>
    </row>
    <row r="963" spans="8:8" ht="13">
      <c r="H963" s="31"/>
    </row>
    <row r="964" spans="8:8" ht="13">
      <c r="H964" s="31"/>
    </row>
    <row r="965" spans="8:8" ht="13">
      <c r="H965" s="31"/>
    </row>
    <row r="966" spans="8:8" ht="13">
      <c r="H966" s="31"/>
    </row>
    <row r="967" spans="8:8" ht="13">
      <c r="H967" s="31"/>
    </row>
    <row r="968" spans="8:8" ht="13">
      <c r="H968" s="31"/>
    </row>
    <row r="969" spans="8:8" ht="13">
      <c r="H969" s="31"/>
    </row>
    <row r="970" spans="8:8" ht="13">
      <c r="H970" s="31"/>
    </row>
    <row r="971" spans="8:8" ht="13">
      <c r="H971" s="31"/>
    </row>
    <row r="972" spans="8:8" ht="13">
      <c r="H972" s="31"/>
    </row>
    <row r="973" spans="8:8" ht="13">
      <c r="H973" s="31"/>
    </row>
    <row r="974" spans="8:8" ht="13">
      <c r="H974" s="31"/>
    </row>
    <row r="975" spans="8:8" ht="13">
      <c r="H975" s="31"/>
    </row>
    <row r="976" spans="8:8" ht="13">
      <c r="H976" s="31"/>
    </row>
    <row r="977" spans="8:8" ht="13">
      <c r="H977" s="31"/>
    </row>
    <row r="978" spans="8:8" ht="13">
      <c r="H978" s="31"/>
    </row>
    <row r="979" spans="8:8" ht="13">
      <c r="H979" s="31"/>
    </row>
    <row r="980" spans="8:8" ht="13">
      <c r="H980" s="31"/>
    </row>
    <row r="981" spans="8:8" ht="13">
      <c r="H981" s="31"/>
    </row>
    <row r="982" spans="8:8" ht="13">
      <c r="H982" s="31"/>
    </row>
    <row r="983" spans="8:8" ht="13">
      <c r="H983" s="31"/>
    </row>
    <row r="984" spans="8:8" ht="13">
      <c r="H984" s="31"/>
    </row>
    <row r="985" spans="8:8" ht="13">
      <c r="H985" s="31"/>
    </row>
    <row r="986" spans="8:8" ht="13">
      <c r="H986" s="31"/>
    </row>
    <row r="987" spans="8:8" ht="13">
      <c r="H987" s="31"/>
    </row>
    <row r="988" spans="8:8" ht="13">
      <c r="H988" s="31"/>
    </row>
    <row r="989" spans="8:8" ht="13">
      <c r="H989" s="31"/>
    </row>
    <row r="990" spans="8:8" ht="13">
      <c r="H990" s="31"/>
    </row>
    <row r="991" spans="8:8" ht="13">
      <c r="H991" s="31"/>
    </row>
  </sheetData>
  <dataValidations count="2">
    <dataValidation type="list" allowBlank="1" sqref="B2" xr:uid="{00000000-0002-0000-16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" xr:uid="{00000000-0002-0000-16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20" t="s">
        <v>31</v>
      </c>
      <c r="B1" s="20" t="s">
        <v>32</v>
      </c>
      <c r="C1" s="20" t="s">
        <v>33</v>
      </c>
      <c r="D1" s="20" t="s">
        <v>34</v>
      </c>
    </row>
    <row r="2" spans="1:4" ht="15.75" customHeight="1">
      <c r="A2" s="12" t="s">
        <v>38</v>
      </c>
      <c r="B2" s="12" t="s">
        <v>49</v>
      </c>
      <c r="C2" s="40" t="s">
        <v>50</v>
      </c>
      <c r="D2" s="15">
        <v>0</v>
      </c>
    </row>
    <row r="3" spans="1:4" ht="15.75" customHeight="1">
      <c r="A3" s="12" t="s">
        <v>47</v>
      </c>
      <c r="B3" s="12" t="s">
        <v>49</v>
      </c>
      <c r="C3" s="40" t="s">
        <v>52</v>
      </c>
      <c r="D3" s="15">
        <v>0</v>
      </c>
    </row>
    <row r="4" spans="1:4" ht="15.75" customHeight="1">
      <c r="C4" s="15" t="s">
        <v>40</v>
      </c>
      <c r="D4" s="15">
        <f>SUM(D2:D3)</f>
        <v>0</v>
      </c>
    </row>
  </sheetData>
  <dataValidations count="2">
    <dataValidation type="list" allowBlank="1" sqref="B2:B3" xr:uid="{00000000-0002-0000-17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17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21.33203125" customWidth="1"/>
    <col min="3" max="4" width="28.6640625" customWidth="1"/>
  </cols>
  <sheetData>
    <row r="1" spans="1:4" ht="15.75" customHeight="1">
      <c r="A1" s="11">
        <v>17</v>
      </c>
      <c r="B1" s="11" t="s">
        <v>32</v>
      </c>
      <c r="C1" s="11" t="s">
        <v>33</v>
      </c>
      <c r="D1" s="11" t="s">
        <v>34</v>
      </c>
    </row>
    <row r="2" spans="1:4" ht="15.75" customHeight="1">
      <c r="A2" s="12" t="s">
        <v>35</v>
      </c>
      <c r="B2" s="12" t="s">
        <v>43</v>
      </c>
      <c r="C2" s="21" t="s">
        <v>44</v>
      </c>
      <c r="D2" s="15">
        <v>19</v>
      </c>
    </row>
    <row r="3" spans="1:4" ht="15.75" customHeight="1">
      <c r="A3" s="12" t="s">
        <v>38</v>
      </c>
      <c r="B3" s="12" t="s">
        <v>43</v>
      </c>
      <c r="C3" s="21" t="s">
        <v>57</v>
      </c>
      <c r="D3" s="15">
        <v>28</v>
      </c>
    </row>
    <row r="4" spans="1:4" ht="15.75" customHeight="1">
      <c r="C4" s="15" t="s">
        <v>40</v>
      </c>
      <c r="D4" s="15">
        <f>SUM(D2:D3)</f>
        <v>47</v>
      </c>
    </row>
  </sheetData>
  <dataValidations count="2">
    <dataValidation type="list" allowBlank="1" sqref="B2:B3" xr:uid="{00000000-0002-0000-1800-000000000000}">
      <formula1>"3-5 Camp Mayday (Apocalypse),6-8 Create to Escape (Apocalypse),3-5 Secret Agent Academy (Spies),6-8 Agents of Innovation (Spies),9-10 Climate,11-12 Climate,Science Outside"</formula1>
    </dataValidation>
    <dataValidation type="list" allowBlank="1" showErrorMessage="1" sqref="A2:A3" xr:uid="{00000000-0002-0000-1800-000001000000}">
      <formula1>"6/12-6/16,6/19-6/23,6/26-6/30,7/3-7/7,7/10-7/14,7/17-7/21,7/24-7/28,7/31-8/4"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Dashboard</vt:lpstr>
      <vt:lpstr>Transfer</vt:lpstr>
      <vt:lpstr>Boerne ISD</vt:lpstr>
      <vt:lpstr>Carthage ISDPanola College</vt:lpstr>
      <vt:lpstr>East Central ISD</vt:lpstr>
      <vt:lpstr>EnCompass Resources for Learnin</vt:lpstr>
      <vt:lpstr>Georgetown ISD</vt:lpstr>
      <vt:lpstr>Hays CISD</vt:lpstr>
      <vt:lpstr>Huston Tillotson University</vt:lpstr>
      <vt:lpstr>Leakey ISD</vt:lpstr>
      <vt:lpstr>Liberty-Eylau ISD</vt:lpstr>
      <vt:lpstr>Marble Falls ISD</vt:lpstr>
      <vt:lpstr>Marshall ISD</vt:lpstr>
      <vt:lpstr>Mason ISD</vt:lpstr>
      <vt:lpstr>Redwater ISD</vt:lpstr>
      <vt:lpstr>South Texas College</vt:lpstr>
      <vt:lpstr>SAISD (CAST)</vt:lpstr>
      <vt:lpstr>San Marcos CISD</vt:lpstr>
      <vt:lpstr>Science Mill</vt:lpstr>
      <vt:lpstr>Seguin ISD (TLU)</vt:lpstr>
      <vt:lpstr>South San ISD</vt:lpstr>
      <vt:lpstr>Southwest ISD SWISD</vt:lpstr>
      <vt:lpstr>Texas Tech University</vt:lpstr>
      <vt:lpstr>Uvalde</vt:lpstr>
      <vt:lpstr>Victoria ISD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Salgado, Henry</cp:lastModifiedBy>
  <dcterms:created xsi:type="dcterms:W3CDTF">2023-06-19T20:53:49Z</dcterms:created>
  <dcterms:modified xsi:type="dcterms:W3CDTF">2023-06-24T21:16:04Z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2023-06-19T20:53:44Z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c76f3ad6-a0fa-4e65-bad5-331284e83bef</vt:lpwstr>
  </property>
  <property fmtid="{D5CDD505-2E9C-101B-9397-08002B2CF9AE}" pid="8" name="MSIP_Label_b73649dc-6fee-4eb8-a128-734c3c842ea8_ContentBits">
    <vt:lpwstr>0</vt:lpwstr>
  </property>
</Properties>
</file>